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firstSheet="4" activeTab="6"/>
  </bookViews>
  <sheets>
    <sheet name="2020年一般公共预算收入" sheetId="1" r:id="rId1"/>
    <sheet name="2020一般公共预算支出" sheetId="2" r:id="rId2"/>
    <sheet name="2020年一般公共预算基本支出表" sheetId="3" r:id="rId3"/>
    <sheet name="2020年一般公共预算税收返还和转移支付表" sheetId="4" r:id="rId4"/>
    <sheet name="2020年政府债务余额限额情况表" sheetId="5" r:id="rId5"/>
    <sheet name="2020年政府性基金收入完成情况" sheetId="6" r:id="rId6"/>
    <sheet name="2020年政府性基金支出执行情况" sheetId="7" r:id="rId7"/>
    <sheet name="2020年政府性基金转移支付表" sheetId="8" r:id="rId8"/>
    <sheet name="2020年一般公共预算收支平衡表" sheetId="9" r:id="rId9"/>
    <sheet name="2020国有资本经营预算收支" sheetId="10" r:id="rId10"/>
    <sheet name="2020年社会保险基金收支情况表" sheetId="11" r:id="rId11"/>
    <sheet name="2021年一般公共预算收入" sheetId="12" r:id="rId12"/>
    <sheet name="2021年一般预算支出" sheetId="13" r:id="rId13"/>
    <sheet name="Sheet4" sheetId="14" r:id="rId14"/>
    <sheet name="0" sheetId="15" r:id="rId15"/>
  </sheets>
  <externalReferences>
    <externalReference r:id="rId18"/>
  </externalReferences>
  <definedNames>
    <definedName name="_xlnm.Print_Titles" localSheetId="9">'2020国有资本经营预算收支'!$1:$3</definedName>
    <definedName name="_xlnm.Print_Titles" localSheetId="11">'2021年一般公共预算收入'!$1:$3</definedName>
    <definedName name="_xlnm.Print_Titles" localSheetId="14">'0'!$1:$5</definedName>
    <definedName name="_xlnm.Print_Titles" localSheetId="6">'2020年政府性基金支出执行情况'!$1:$3</definedName>
  </definedNames>
  <calcPr fullCalcOnLoad="1"/>
</workbook>
</file>

<file path=xl/sharedStrings.xml><?xml version="1.0" encoding="utf-8"?>
<sst xmlns="http://schemas.openxmlformats.org/spreadsheetml/2006/main" count="590" uniqueCount="477">
  <si>
    <t>方山县二0二0年一般公共预算收入完成情况表</t>
  </si>
  <si>
    <t>单位：万元</t>
  </si>
  <si>
    <t>收入项目</t>
  </si>
  <si>
    <t>2020年调整预算数</t>
  </si>
  <si>
    <t>2020年完成数</t>
  </si>
  <si>
    <t>完成为年度预算%</t>
  </si>
  <si>
    <t>同比增长%</t>
  </si>
  <si>
    <t>备注</t>
  </si>
  <si>
    <t>公共预算收入合计</t>
  </si>
  <si>
    <t xml:space="preserve">    税收收入</t>
  </si>
  <si>
    <t xml:space="preserve">      增值税</t>
  </si>
  <si>
    <t xml:space="preserve">      企业所得税</t>
  </si>
  <si>
    <t xml:space="preserve">      个人所得税</t>
  </si>
  <si>
    <t xml:space="preserve">      资源税</t>
  </si>
  <si>
    <t xml:space="preserve">      城市维护建设税</t>
  </si>
  <si>
    <t xml:space="preserve">      房产税</t>
  </si>
  <si>
    <t xml:space="preserve">      印花税</t>
  </si>
  <si>
    <t xml:space="preserve">      城镇土地使用税</t>
  </si>
  <si>
    <t xml:space="preserve">      土地增值税</t>
  </si>
  <si>
    <t xml:space="preserve">      车船税</t>
  </si>
  <si>
    <t xml:space="preserve">      耕地占用税</t>
  </si>
  <si>
    <t xml:space="preserve">      契税</t>
  </si>
  <si>
    <t xml:space="preserve">      环境保护税</t>
  </si>
  <si>
    <t xml:space="preserve">    非税收入</t>
  </si>
  <si>
    <t xml:space="preserve">      专项收入</t>
  </si>
  <si>
    <t xml:space="preserve">      行政性收费收入</t>
  </si>
  <si>
    <t xml:space="preserve">      罚没收入</t>
  </si>
  <si>
    <t xml:space="preserve">      国有资本经营收入</t>
  </si>
  <si>
    <t xml:space="preserve">     国有资源（资产）有偿使用收入</t>
  </si>
  <si>
    <t xml:space="preserve">      其他收入</t>
  </si>
  <si>
    <t>方山县二0二0年一般公共预算支出执行情况表</t>
  </si>
  <si>
    <t>支出项目</t>
  </si>
  <si>
    <t>2020年执行数</t>
  </si>
  <si>
    <t>执行为调整预算%</t>
  </si>
  <si>
    <t>一般公共预算支出合计</t>
  </si>
  <si>
    <t>一、一般公共服务</t>
  </si>
  <si>
    <t>二、国防</t>
  </si>
  <si>
    <t>三、公共安全</t>
  </si>
  <si>
    <t>四、教育</t>
  </si>
  <si>
    <t>五、科学技术</t>
  </si>
  <si>
    <t>六、文化旅游体育与传媒</t>
  </si>
  <si>
    <t>七、社会保障和就业</t>
  </si>
  <si>
    <t>八、卫生健康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</si>
  <si>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</si>
  <si>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</si>
  <si>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</si>
  <si>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</si>
  <si>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</si>
  <si>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</si>
  <si>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十五、金融支出</t>
  </si>
  <si>
    <t>十六、自然资源海洋气象等事务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</si>
  <si>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</si>
  <si>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</si>
  <si>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</si>
  <si>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</si>
  <si>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</si>
  <si>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二十二、债务发行费用支出</t>
  </si>
  <si>
    <t>2020年方山县一般公共预算(基本)支出预算经济分类录入表</t>
  </si>
  <si>
    <t>录入03表</t>
  </si>
  <si>
    <t>单位:万元</t>
  </si>
  <si>
    <t>科目编码</t>
  </si>
  <si>
    <t>科目名称</t>
  </si>
  <si>
    <t>预算数</t>
  </si>
  <si>
    <t>调整预算数</t>
  </si>
  <si>
    <t>一般公共预算支出</t>
  </si>
  <si>
    <t>一般公共预算基本支出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</si>
  <si>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</si>
  <si>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</si>
  <si>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</si>
  <si>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</si>
  <si>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</si>
  <si>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</si>
  <si>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</si>
  <si>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</si>
  <si>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</si>
  <si>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</si>
  <si>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</si>
  <si>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</si>
  <si>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</si>
  <si>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</si>
  <si>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</si>
  <si>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</si>
  <si>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</si>
  <si>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</si>
  <si>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</si>
  <si>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</si>
  <si>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</si>
  <si>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</si>
  <si>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</si>
  <si>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</si>
  <si>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</si>
  <si>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</si>
  <si>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</si>
  <si>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</si>
  <si>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</si>
  <si>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</si>
  <si>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</si>
  <si>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</si>
  <si>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</si>
  <si>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</si>
  <si>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</si>
  <si>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</si>
  <si>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</si>
  <si>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</si>
  <si>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</si>
  <si>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</si>
  <si>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</si>
  <si>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</si>
  <si>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</si>
  <si>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</si>
  <si>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</si>
  <si>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</si>
  <si>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</si>
  <si>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</si>
  <si>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</si>
  <si>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</si>
  <si>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</si>
  <si>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</si>
  <si>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</si>
  <si>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</si>
  <si>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</si>
  <si>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</si>
  <si>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</si>
  <si>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</si>
  <si>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2020年度方山县一般公共预算转移性收支决算录入表</t>
  </si>
  <si>
    <t>录入05表</t>
  </si>
  <si>
    <t>项目</t>
  </si>
  <si>
    <t>决 算 数</t>
  </si>
  <si>
    <t>一般公共预算收入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</si>
  <si>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</si>
  <si>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</si>
  <si>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</si>
  <si>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</si>
  <si>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</si>
  <si>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</si>
  <si>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</si>
  <si>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</si>
  <si>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</si>
  <si>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</si>
  <si>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</si>
  <si>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</si>
  <si>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</si>
  <si>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</si>
  <si>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</si>
  <si>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</si>
  <si>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</si>
  <si>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</si>
  <si>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</si>
  <si>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</si>
  <si>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</si>
  <si>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</si>
  <si>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</si>
  <si>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</si>
  <si>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</si>
  <si>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</si>
  <si>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</si>
  <si>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</si>
  <si>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</si>
  <si>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</si>
  <si>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</si>
  <si>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</si>
  <si>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</si>
  <si>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</si>
  <si>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</si>
  <si>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</si>
  <si>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</si>
  <si>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</si>
  <si>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</si>
  <si>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</si>
  <si>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</si>
  <si>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</si>
  <si>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</si>
  <si>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</si>
  <si>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</si>
  <si>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</si>
  <si>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</si>
  <si>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</si>
  <si>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</si>
  <si>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</si>
  <si>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</si>
  <si>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</si>
  <si>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</si>
  <si>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</si>
  <si>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</si>
  <si>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</si>
  <si>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</si>
  <si>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</si>
  <si>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</si>
  <si>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</si>
  <si>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</si>
  <si>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</si>
  <si>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</si>
  <si>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</si>
  <si>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</si>
  <si>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</si>
  <si>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</si>
  <si>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</si>
  <si>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</si>
  <si>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</si>
  <si>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</si>
  <si>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</si>
  <si>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</si>
  <si>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</si>
  <si>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</si>
  <si>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</si>
  <si>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</si>
  <si>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</si>
  <si>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</si>
  <si>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</si>
  <si>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</si>
  <si>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</si>
  <si>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</si>
  <si>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</si>
  <si>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</si>
  <si>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</si>
  <si>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</si>
  <si>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</si>
  <si>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</si>
  <si>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</si>
  <si>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</si>
  <si>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</si>
  <si>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</si>
  <si>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</si>
  <si>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</si>
  <si>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</si>
  <si>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</si>
  <si>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</si>
  <si>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</si>
  <si>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</si>
  <si>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</si>
  <si>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</si>
  <si>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</si>
  <si>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</si>
  <si>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</si>
  <si>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</si>
  <si>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</si>
  <si>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</si>
  <si>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</si>
  <si>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</si>
  <si>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</si>
  <si>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</si>
  <si>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</si>
  <si>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</si>
  <si>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</si>
  <si>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</si>
  <si>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</si>
  <si>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</si>
  <si>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</si>
  <si>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</si>
  <si>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</si>
  <si>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</si>
  <si>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</si>
  <si>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从抗疫特别国债调入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</si>
  <si>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</si>
  <si>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</si>
  <si>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</si>
  <si>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</si>
  <si>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</si>
  <si>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</si>
  <si>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</si>
  <si>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</si>
  <si>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</si>
  <si>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</si>
  <si>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</si>
  <si>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</si>
  <si>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</si>
  <si>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</si>
  <si>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</si>
  <si>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</si>
  <si>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</si>
  <si>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</si>
  <si>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</si>
  <si>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</si>
  <si>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</si>
  <si>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</si>
  <si>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</si>
  <si>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</si>
  <si>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</si>
  <si>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</si>
  <si>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</si>
  <si>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</si>
  <si>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</si>
  <si>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</si>
  <si>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</si>
  <si>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</si>
  <si>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</si>
  <si>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</si>
  <si>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</si>
  <si>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</si>
  <si>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</si>
  <si>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</si>
  <si>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</si>
  <si>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</si>
  <si>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</si>
  <si>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</si>
  <si>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</si>
  <si>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</si>
  <si>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</si>
  <si>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</si>
  <si>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</si>
  <si>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</si>
  <si>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</si>
  <si>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</si>
  <si>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</si>
  <si>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</si>
  <si>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2020年度方山县地方政府债务余额情况录入表</t>
  </si>
  <si>
    <t>录入18表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</si>
  <si>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</si>
  <si>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</si>
  <si>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</si>
  <si>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</si>
  <si>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</si>
  <si>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</si>
  <si>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</si>
  <si>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</si>
  <si>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</si>
  <si>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</si>
  <si>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</si>
  <si>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</si>
  <si>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</si>
  <si>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</si>
  <si>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</si>
  <si>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</si>
  <si>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方山县二0二0年政府性基金收入完成情况表</t>
  </si>
  <si>
    <t>收入科目</t>
  </si>
  <si>
    <t>完成为调整预算数%</t>
  </si>
  <si>
    <t>政府性基金预算收入合计</t>
  </si>
  <si>
    <t>一、国有土地收益基金收入</t>
  </si>
  <si>
    <t>二、农业土地开发资金收入</t>
  </si>
  <si>
    <t>三、国有土地使用权出让收入</t>
  </si>
  <si>
    <t>四、城市基础设施配套费收入</t>
  </si>
  <si>
    <t>五、其他政府性基金收入</t>
  </si>
  <si>
    <t>方山县二0二0年政府性基金支出执行情况表</t>
  </si>
  <si>
    <t>支出科目</t>
  </si>
  <si>
    <t>政府性基金预算支出合计</t>
  </si>
  <si>
    <t>一、旅游发展基金支出</t>
  </si>
  <si>
    <t>二、国家电影事业发展专项资金及对应专项债务收入安排的支出</t>
  </si>
  <si>
    <t>三、大中型水库移民后期扶持基金支出</t>
  </si>
  <si>
    <t>四、小型水库移民扶助基金安排的支出</t>
  </si>
  <si>
    <t>五、可再生能源电价附加收入安排的支出</t>
  </si>
  <si>
    <t>六、小型水库移民扶助基金及对应专项债务收入安排的支出</t>
  </si>
  <si>
    <t>七、国有土地使用权出让收入及对应专项债务收入安排的支出</t>
  </si>
  <si>
    <t>八、 国有土地收益基金及对应专项债务收入安排的支出</t>
  </si>
  <si>
    <t>九、农业土地开发资金及对应专项债务收入安排的支出</t>
  </si>
  <si>
    <t>十、城市基础设施配套费及对应专项债务收入安排的支出</t>
  </si>
  <si>
    <t>十一、大中型水库库区基金安排的支出</t>
  </si>
  <si>
    <t>十二、大中型水库移民扶助基金及对应专项债务收入安排的支出</t>
  </si>
  <si>
    <t>十三、其他政府性基金及对应专项债务收入安排的支出</t>
  </si>
  <si>
    <t>十四、彩票公益金及对应专项债务收入安排的支出</t>
  </si>
  <si>
    <t>十五、债务付息支出</t>
  </si>
  <si>
    <t>十六、债务发行费用支出</t>
  </si>
  <si>
    <t>十七、抗疫特别国债安排的支出</t>
  </si>
  <si>
    <t>2020年度方山县政府性基金转移支付表</t>
  </si>
  <si>
    <t>政府性基金预算收入</t>
  </si>
  <si>
    <t>核电站乏燃料处理处置基金收入</t>
  </si>
  <si>
    <t>国家电影事业发展专项资金相关收入</t>
  </si>
  <si>
    <t>旅游发展基金收入</t>
  </si>
  <si>
    <t>大中型水库移民后期扶持基金收入</t>
  </si>
  <si>
    <t>小型水库移民扶助基金相关收入</t>
  </si>
  <si>
    <t>可再生能源电价附加收入</t>
  </si>
  <si>
    <t>废弃电器电子产品处理基金收入</t>
  </si>
  <si>
    <t>国有土地使用权出让相关收入</t>
  </si>
  <si>
    <t>国有土地收益基金相关收入</t>
  </si>
  <si>
    <t>农业土地开发资金相关收入</t>
  </si>
  <si>
    <t>城市基础设施配套费相关收入</t>
  </si>
  <si>
    <t>污水处理费相关收入</t>
  </si>
  <si>
    <t>大中型水库库区基金相关收入</t>
  </si>
  <si>
    <t>三峡水库库区基金收入</t>
  </si>
  <si>
    <t>国家重大水利工程建设基金相关收入</t>
  </si>
  <si>
    <t>海南省高等级公路车辆通行附加费相关收入</t>
  </si>
  <si>
    <t>车辆通行费相关收入</t>
  </si>
  <si>
    <t>港口建设费相关收入</t>
  </si>
  <si>
    <t>铁路建设基金收入</t>
  </si>
  <si>
    <t>船舶油污损害赔偿基金收入</t>
  </si>
  <si>
    <t>民航发展基金收入</t>
  </si>
  <si>
    <t>农网还贷资金收入</t>
  </si>
  <si>
    <t>中央特别国债经营基金收入</t>
  </si>
  <si>
    <t>中央特别国债经营基金财务收入</t>
  </si>
  <si>
    <t>彩票发行机构和彩票销售机构的业务费用</t>
  </si>
  <si>
    <t>彩票公益金收入</t>
  </si>
  <si>
    <t>其他政府性基金相关收入</t>
  </si>
  <si>
    <t>抗疫特别国债收入</t>
  </si>
  <si>
    <t>方山县二0二0年一般公共预算收支平衡表</t>
  </si>
  <si>
    <t>决算数</t>
  </si>
  <si>
    <t>本 年 收 入 合 计</t>
  </si>
  <si>
    <t>本 年 支 出 合 计</t>
  </si>
  <si>
    <t xml:space="preserve"> 待偿债置换一般债券上年结余</t>
  </si>
  <si>
    <t>调入资金</t>
  </si>
  <si>
    <t>债务(转贷)收入</t>
  </si>
  <si>
    <t>增设预算周转金</t>
  </si>
  <si>
    <t>国债转贷收入、上年结余及转补助数</t>
  </si>
  <si>
    <t>国债转贷拨付数及年终结余</t>
  </si>
  <si>
    <t>调入预算稳定调节基金</t>
  </si>
  <si>
    <t>补充预算稳定调节基金</t>
  </si>
  <si>
    <t>方山县二0二0年国有资本经营预算收支执行情况表</t>
  </si>
  <si>
    <t>2020年预算数</t>
  </si>
  <si>
    <t>执行为预算%</t>
  </si>
  <si>
    <t>收入合计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</si>
  <si>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</si>
  <si>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</si>
  <si>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</si>
  <si>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</si>
  <si>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</si>
  <si>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支出合计</t>
  </si>
  <si>
    <t>一、教育</t>
  </si>
  <si>
    <t>二、科学技术</t>
  </si>
  <si>
    <t>三、文化体育与传媒</t>
  </si>
  <si>
    <t>四、社会保障和就业</t>
  </si>
  <si>
    <t>五、节能环保</t>
  </si>
  <si>
    <t>六、城乡社区事务</t>
  </si>
  <si>
    <t>七、农林水事务</t>
  </si>
  <si>
    <t>八、交通运输</t>
  </si>
  <si>
    <t>九、资源勘探电力信息等</t>
  </si>
  <si>
    <t>十、商业服务业等</t>
  </si>
  <si>
    <t>十一、其他支出</t>
  </si>
  <si>
    <t>方山县二0二0年社会保险基金预算收支情况表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</si>
  <si>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</si>
  <si>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</si>
  <si>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</si>
  <si>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</si>
  <si>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</si>
  <si>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</si>
  <si>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</si>
  <si>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</si>
  <si>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</si>
  <si>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</si>
  <si>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</si>
  <si>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</si>
  <si>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</si>
  <si>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</si>
  <si>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</si>
  <si>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</si>
  <si>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</si>
  <si>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</si>
  <si>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</si>
  <si>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</si>
  <si>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</si>
  <si>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</si>
  <si>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</si>
  <si>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方山县2021年1-6月一般公共预算收入完成情况表</t>
  </si>
  <si>
    <t>2021年预算数</t>
  </si>
  <si>
    <t>1-6月完成数</t>
  </si>
  <si>
    <t>为预算%</t>
  </si>
  <si>
    <t>一般公共预算收入合计</t>
  </si>
  <si>
    <t>一、税收收入</t>
  </si>
  <si>
    <t>1、增值税</t>
  </si>
  <si>
    <t>2、企业所得税</t>
  </si>
  <si>
    <t>3、个人所得税</t>
  </si>
  <si>
    <t>4、资源税</t>
  </si>
  <si>
    <t>5、城市维护建设税</t>
  </si>
  <si>
    <t>6、房产税</t>
  </si>
  <si>
    <t>7、印花税</t>
  </si>
  <si>
    <t>8、城镇土地使用税</t>
  </si>
  <si>
    <t>9、土地增值税</t>
  </si>
  <si>
    <t>10、车船税</t>
  </si>
  <si>
    <t>11、耕地占用税</t>
  </si>
  <si>
    <t>12、契税</t>
  </si>
  <si>
    <t>13、环境保护税</t>
  </si>
  <si>
    <t>二、非税收入</t>
  </si>
  <si>
    <t>1、专项收入</t>
  </si>
  <si>
    <t>2、行政事业性收费收入</t>
  </si>
  <si>
    <t>3、罚没收入</t>
  </si>
  <si>
    <t>4、国有资本经营收入</t>
  </si>
  <si>
    <t>5、国有资源（资产）有偿使用收入</t>
  </si>
  <si>
    <t>6、捐赠收入</t>
  </si>
  <si>
    <t>7、政府住房基金收入</t>
  </si>
  <si>
    <t>8、其他收入</t>
  </si>
  <si>
    <t>方山县2021年1-6月一般公共预算支出执行情况表</t>
  </si>
  <si>
    <t>1-6月执行数</t>
  </si>
  <si>
    <t>十三、资源勘探信息等</t>
  </si>
  <si>
    <t>十四、商业服务业等</t>
  </si>
  <si>
    <t>十五、自然资源海洋气象等</t>
  </si>
  <si>
    <t>十六、住房保障</t>
  </si>
  <si>
    <t>十七、粮油物资储备</t>
  </si>
  <si>
    <t>十八、灾害防治及应急管理</t>
  </si>
  <si>
    <t>十九、其他支出</t>
  </si>
  <si>
    <t>二十、债务还本支出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</si>
</sst>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#,##0_ "/>
  </numFmts>
  <fonts count="30">
    <font>
      <sz val="12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11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1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20" fillId="10" borderId="6" applyNumberFormat="0" applyAlignment="0" applyProtection="0"/>
    <xf numFmtId="0" fontId="9" fillId="10" borderId="1" applyNumberFormat="0" applyAlignment="0" applyProtection="0"/>
    <xf numFmtId="0" fontId="23" fillId="11" borderId="7" applyNumberFormat="0" applyAlignment="0" applyProtection="0"/>
    <xf numFmtId="0" fontId="17" fillId="3" borderId="0" applyNumberFormat="0" applyBorder="0" applyAlignment="0" applyProtection="0"/>
    <xf numFmtId="0" fontId="12" fillId="12" borderId="0" applyNumberFormat="0" applyBorder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19" fillId="2" borderId="0" applyNumberFormat="0" applyBorder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/>
    </xf>
    <xf numFmtId="0" fontId="28" fillId="0" borderId="0" applyProtection="0">
      <alignment/>
    </xf>
  </cellStyleXfs>
  <cellXfs count="1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4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0" fontId="5" fillId="0" borderId="0" xfId="0" applyFont="1" applyFill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0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0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78" fontId="0" fillId="0" borderId="10" xfId="0" applyNumberFormat="1" applyFont="1" applyFill="1" applyBorder="1" applyAlignment="1" applyProtection="1">
      <alignment horizontal="center" vertical="center" shrinkToFit="1"/>
      <protection/>
    </xf>
    <xf numFmtId="177" fontId="4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63" applyFont="1" applyAlignment="1" applyProtection="1">
      <alignment horizontal="center" vertical="center"/>
      <protection/>
    </xf>
    <xf numFmtId="0" fontId="0" fillId="0" borderId="0" xfId="63" applyFont="1" applyProtection="1">
      <alignment/>
      <protection/>
    </xf>
    <xf numFmtId="0" fontId="1" fillId="0" borderId="0" xfId="63" applyFont="1" applyAlignment="1" applyProtection="1">
      <alignment vertical="center"/>
      <protection/>
    </xf>
    <xf numFmtId="0" fontId="0" fillId="0" borderId="0" xfId="63" applyFont="1" applyAlignment="1" applyProtection="1">
      <alignment vertical="center"/>
      <protection/>
    </xf>
    <xf numFmtId="0" fontId="0" fillId="0" borderId="0" xfId="63" applyFont="1" applyAlignment="1" applyProtection="1">
      <alignment horizontal="right" vertical="center"/>
      <protection/>
    </xf>
    <xf numFmtId="0" fontId="1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horizontal="center" vertical="center"/>
      <protection/>
    </xf>
    <xf numFmtId="0" fontId="4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0" fillId="10" borderId="0" xfId="0" applyFill="1" applyAlignment="1">
      <alignment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horizontal="center" vertical="center" wrapText="1"/>
      <protection/>
    </xf>
    <xf numFmtId="0" fontId="4" fillId="10" borderId="10" xfId="0" applyNumberFormat="1" applyFont="1" applyFill="1" applyBorder="1" applyAlignment="1" applyProtection="1">
      <alignment horizontal="left" vertical="center"/>
      <protection/>
    </xf>
    <xf numFmtId="0" fontId="3" fillId="10" borderId="10" xfId="0" applyNumberFormat="1" applyFont="1" applyFill="1" applyBorder="1" applyAlignment="1" applyProtection="1">
      <alignment horizontal="center" vertical="center"/>
      <protection/>
    </xf>
    <xf numFmtId="3" fontId="4" fillId="13" borderId="10" xfId="0" applyNumberFormat="1" applyFont="1" applyFill="1" applyBorder="1" applyAlignment="1" applyProtection="1">
      <alignment horizontal="right" vertical="center"/>
      <protection/>
    </xf>
    <xf numFmtId="3" fontId="4" fillId="25" borderId="10" xfId="0" applyNumberFormat="1" applyFont="1" applyFill="1" applyBorder="1" applyAlignment="1" applyProtection="1">
      <alignment horizontal="right" vertical="center"/>
      <protection/>
    </xf>
    <xf numFmtId="0" fontId="4" fillId="1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10" borderId="10" xfId="0" applyNumberFormat="1" applyFont="1" applyFill="1" applyBorder="1" applyAlignment="1" applyProtection="1">
      <alignment vertical="center"/>
      <protection/>
    </xf>
    <xf numFmtId="3" fontId="4" fillId="26" borderId="10" xfId="0" applyNumberFormat="1" applyFont="1" applyFill="1" applyBorder="1" applyAlignment="1" applyProtection="1">
      <alignment horizontal="right" vertical="center"/>
      <protection/>
    </xf>
    <xf numFmtId="3" fontId="4" fillId="17" borderId="10" xfId="0" applyNumberFormat="1" applyFont="1" applyFill="1" applyBorder="1" applyAlignment="1" applyProtection="1">
      <alignment horizontal="right" vertical="center"/>
      <protection/>
    </xf>
    <xf numFmtId="0" fontId="3" fillId="10" borderId="10" xfId="0" applyNumberFormat="1" applyFont="1" applyFill="1" applyBorder="1" applyAlignment="1" applyProtection="1">
      <alignment vertical="center"/>
      <protection/>
    </xf>
    <xf numFmtId="3" fontId="4" fillId="1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1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032;&#24314;&#25991;&#20214;&#22841;%20(2)&#20005;\2021&#24180;\&#22269;&#24211;&#25253;&#34920;\2020&#24180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3">
        <row r="5">
          <cell r="C5">
            <v>49510</v>
          </cell>
        </row>
      </sheetData>
      <sheetData sheetId="4">
        <row r="5">
          <cell r="C5">
            <v>199453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2" sqref="A2"/>
    </sheetView>
  </sheetViews>
  <sheetFormatPr defaultColWidth="20.50390625" defaultRowHeight="30" customHeight="1"/>
  <cols>
    <col min="1" max="1" width="35.50390625" style="0" customWidth="1"/>
    <col min="2" max="2" width="18.00390625" style="0" customWidth="1"/>
    <col min="3" max="3" width="14.625" style="0" customWidth="1"/>
    <col min="4" max="4" width="17.25390625" style="0" customWidth="1"/>
    <col min="5" max="5" width="19.625" style="25" customWidth="1"/>
    <col min="6" max="6" width="20.50390625" style="0" customWidth="1"/>
    <col min="7" max="7" width="20.50390625" style="0" hidden="1" customWidth="1"/>
  </cols>
  <sheetData>
    <row r="1" spans="1:6" ht="33" customHeight="1">
      <c r="A1" s="4" t="s">
        <v>0</v>
      </c>
      <c r="B1" s="4"/>
      <c r="C1" s="4"/>
      <c r="D1" s="4"/>
      <c r="E1" s="32"/>
      <c r="F1" s="4"/>
    </row>
    <row r="2" spans="1:6" ht="21.75" customHeight="1">
      <c r="A2" s="5"/>
      <c r="F2" s="3" t="s">
        <v>1</v>
      </c>
    </row>
    <row r="3" spans="1:6" s="1" customFormat="1" ht="18" customHeight="1">
      <c r="A3" s="6" t="s">
        <v>2</v>
      </c>
      <c r="B3" s="6" t="s">
        <v>3</v>
      </c>
      <c r="C3" s="6" t="s">
        <v>4</v>
      </c>
      <c r="D3" s="6" t="s">
        <v>5</v>
      </c>
      <c r="E3" s="37" t="s">
        <v>6</v>
      </c>
      <c r="F3" s="6" t="s">
        <v>7</v>
      </c>
    </row>
    <row r="4" spans="1:7" ht="18" customHeight="1">
      <c r="A4" s="144" t="s">
        <v>8</v>
      </c>
      <c r="B4" s="50">
        <f>B5+B19</f>
        <v>49500</v>
      </c>
      <c r="C4" s="50">
        <f>C5+C19</f>
        <v>49510</v>
      </c>
      <c r="D4" s="11">
        <f>C4/B4*100</f>
        <v>100.020202020202</v>
      </c>
      <c r="E4" s="42">
        <f>(C4/G4-100%)*100</f>
        <v>-2.9215686274509767</v>
      </c>
      <c r="F4" s="15"/>
      <c r="G4" s="50">
        <f>G5+G19</f>
        <v>51000</v>
      </c>
    </row>
    <row r="5" spans="1:7" ht="18" customHeight="1">
      <c r="A5" s="144" t="s">
        <v>9</v>
      </c>
      <c r="B5" s="50">
        <f>SUM(B6:B18)</f>
        <v>28200</v>
      </c>
      <c r="C5" s="50">
        <f>SUM(C6:C18)</f>
        <v>28259</v>
      </c>
      <c r="D5" s="11">
        <f aca="true" t="shared" si="0" ref="D5:D25">C5/B5*100</f>
        <v>100.20921985815603</v>
      </c>
      <c r="E5" s="42">
        <f aca="true" t="shared" si="1" ref="E5:E25">(C5/G5-100%)*100</f>
        <v>-22.991606714628297</v>
      </c>
      <c r="F5" s="15"/>
      <c r="G5" s="50">
        <f>SUM(G6:G18)</f>
        <v>36696</v>
      </c>
    </row>
    <row r="6" spans="1:7" ht="18" customHeight="1">
      <c r="A6" s="15" t="s">
        <v>10</v>
      </c>
      <c r="B6" s="145">
        <v>11233</v>
      </c>
      <c r="C6" s="14">
        <v>11262</v>
      </c>
      <c r="D6" s="11">
        <f t="shared" si="0"/>
        <v>100.25816789815723</v>
      </c>
      <c r="E6" s="42">
        <f t="shared" si="1"/>
        <v>-40.387465593902185</v>
      </c>
      <c r="F6" s="15"/>
      <c r="G6" s="50">
        <v>18892</v>
      </c>
    </row>
    <row r="7" spans="1:7" ht="18" customHeight="1">
      <c r="A7" s="15" t="s">
        <v>11</v>
      </c>
      <c r="B7" s="145">
        <v>4212</v>
      </c>
      <c r="C7" s="14">
        <v>4217</v>
      </c>
      <c r="D7" s="11">
        <f t="shared" si="0"/>
        <v>100.11870845204179</v>
      </c>
      <c r="E7" s="42">
        <f t="shared" si="1"/>
        <v>32.568374724929264</v>
      </c>
      <c r="F7" s="15"/>
      <c r="G7" s="50">
        <v>3181</v>
      </c>
    </row>
    <row r="8" spans="1:7" ht="18" customHeight="1">
      <c r="A8" s="15" t="s">
        <v>12</v>
      </c>
      <c r="B8" s="145">
        <v>260</v>
      </c>
      <c r="C8" s="14">
        <v>260</v>
      </c>
      <c r="D8" s="11">
        <f t="shared" si="0"/>
        <v>100</v>
      </c>
      <c r="E8" s="42">
        <f t="shared" si="1"/>
        <v>-39.81481481481482</v>
      </c>
      <c r="F8" s="15"/>
      <c r="G8" s="50">
        <v>432</v>
      </c>
    </row>
    <row r="9" spans="1:7" ht="18" customHeight="1">
      <c r="A9" s="15" t="s">
        <v>13</v>
      </c>
      <c r="B9" s="145">
        <v>5588</v>
      </c>
      <c r="C9" s="14">
        <v>5588</v>
      </c>
      <c r="D9" s="11">
        <f t="shared" si="0"/>
        <v>100</v>
      </c>
      <c r="E9" s="42">
        <f t="shared" si="1"/>
        <v>-28.294623379956374</v>
      </c>
      <c r="F9" s="15"/>
      <c r="G9" s="50">
        <v>7793</v>
      </c>
    </row>
    <row r="10" spans="1:7" ht="18" customHeight="1">
      <c r="A10" s="15" t="s">
        <v>14</v>
      </c>
      <c r="B10" s="145">
        <v>1976</v>
      </c>
      <c r="C10" s="14">
        <v>1988</v>
      </c>
      <c r="D10" s="11">
        <f t="shared" si="0"/>
        <v>100.60728744939271</v>
      </c>
      <c r="E10" s="42">
        <f t="shared" si="1"/>
        <v>-40.04825090470446</v>
      </c>
      <c r="F10" s="15"/>
      <c r="G10" s="50">
        <v>3316</v>
      </c>
    </row>
    <row r="11" spans="1:7" ht="18" customHeight="1">
      <c r="A11" s="15" t="s">
        <v>15</v>
      </c>
      <c r="B11" s="145">
        <v>1090</v>
      </c>
      <c r="C11" s="14">
        <v>1090</v>
      </c>
      <c r="D11" s="11">
        <f t="shared" si="0"/>
        <v>100</v>
      </c>
      <c r="E11" s="42">
        <f t="shared" si="1"/>
        <v>23.303167420814486</v>
      </c>
      <c r="F11" s="15"/>
      <c r="G11" s="50">
        <v>884</v>
      </c>
    </row>
    <row r="12" spans="1:7" ht="18" customHeight="1">
      <c r="A12" s="15" t="s">
        <v>16</v>
      </c>
      <c r="B12" s="145">
        <v>527</v>
      </c>
      <c r="C12" s="14">
        <v>530</v>
      </c>
      <c r="D12" s="11">
        <f t="shared" si="0"/>
        <v>100.56925996204933</v>
      </c>
      <c r="E12" s="42">
        <f t="shared" si="1"/>
        <v>-13.68078175895765</v>
      </c>
      <c r="F12" s="15"/>
      <c r="G12" s="50">
        <v>614</v>
      </c>
    </row>
    <row r="13" spans="1:7" ht="18" customHeight="1">
      <c r="A13" s="15" t="s">
        <v>17</v>
      </c>
      <c r="B13" s="145">
        <v>892</v>
      </c>
      <c r="C13" s="14">
        <v>901</v>
      </c>
      <c r="D13" s="11">
        <f t="shared" si="0"/>
        <v>101.00896860986548</v>
      </c>
      <c r="E13" s="42">
        <f t="shared" si="1"/>
        <v>-7.967313585291114</v>
      </c>
      <c r="F13" s="15"/>
      <c r="G13" s="50">
        <v>979</v>
      </c>
    </row>
    <row r="14" spans="1:7" ht="18" customHeight="1">
      <c r="A14" s="15" t="s">
        <v>18</v>
      </c>
      <c r="B14" s="145">
        <v>91</v>
      </c>
      <c r="C14" s="14">
        <v>91</v>
      </c>
      <c r="D14" s="11">
        <f t="shared" si="0"/>
        <v>100</v>
      </c>
      <c r="E14" s="42">
        <f t="shared" si="1"/>
        <v>-52.35602094240838</v>
      </c>
      <c r="F14" s="15"/>
      <c r="G14" s="50">
        <v>191</v>
      </c>
    </row>
    <row r="15" spans="1:7" ht="18" customHeight="1">
      <c r="A15" s="15" t="s">
        <v>19</v>
      </c>
      <c r="B15" s="145">
        <v>126</v>
      </c>
      <c r="C15" s="14">
        <v>126</v>
      </c>
      <c r="D15" s="11">
        <f t="shared" si="0"/>
        <v>100</v>
      </c>
      <c r="E15" s="42">
        <f t="shared" si="1"/>
        <v>-4.545454545454541</v>
      </c>
      <c r="F15" s="15"/>
      <c r="G15" s="50">
        <v>132</v>
      </c>
    </row>
    <row r="16" spans="1:7" ht="18" customHeight="1">
      <c r="A16" s="15" t="s">
        <v>20</v>
      </c>
      <c r="B16" s="145">
        <v>620</v>
      </c>
      <c r="C16" s="14">
        <v>620</v>
      </c>
      <c r="D16" s="11">
        <f t="shared" si="0"/>
        <v>100</v>
      </c>
      <c r="E16" s="42">
        <f t="shared" si="1"/>
        <v>30900</v>
      </c>
      <c r="F16" s="15"/>
      <c r="G16" s="50">
        <v>2</v>
      </c>
    </row>
    <row r="17" spans="1:7" ht="18" customHeight="1">
      <c r="A17" s="15" t="s">
        <v>21</v>
      </c>
      <c r="B17" s="145">
        <v>1537</v>
      </c>
      <c r="C17" s="14">
        <v>1537</v>
      </c>
      <c r="D17" s="11">
        <f t="shared" si="0"/>
        <v>100</v>
      </c>
      <c r="E17" s="42">
        <f t="shared" si="1"/>
        <v>664.6766169154229</v>
      </c>
      <c r="F17" s="15"/>
      <c r="G17" s="50">
        <v>201</v>
      </c>
    </row>
    <row r="18" spans="1:7" ht="18" customHeight="1">
      <c r="A18" s="15" t="s">
        <v>22</v>
      </c>
      <c r="B18" s="145">
        <v>48</v>
      </c>
      <c r="C18" s="14">
        <v>49</v>
      </c>
      <c r="D18" s="11">
        <f t="shared" si="0"/>
        <v>102.08333333333333</v>
      </c>
      <c r="E18" s="42">
        <f t="shared" si="1"/>
        <v>-37.9746835443038</v>
      </c>
      <c r="F18" s="15"/>
      <c r="G18" s="50">
        <v>79</v>
      </c>
    </row>
    <row r="19" spans="1:7" ht="18" customHeight="1">
      <c r="A19" s="144" t="s">
        <v>23</v>
      </c>
      <c r="B19" s="145">
        <f>SUM(B20:B25)</f>
        <v>21300</v>
      </c>
      <c r="C19" s="145">
        <f>SUM(C20:C25)</f>
        <v>21251</v>
      </c>
      <c r="D19" s="11">
        <f t="shared" si="0"/>
        <v>99.76995305164318</v>
      </c>
      <c r="E19" s="42">
        <f t="shared" si="1"/>
        <v>48.56683445190158</v>
      </c>
      <c r="F19" s="15"/>
      <c r="G19" s="145">
        <f>SUM(G20:G25)</f>
        <v>14304</v>
      </c>
    </row>
    <row r="20" spans="1:7" ht="18" customHeight="1">
      <c r="A20" s="15" t="s">
        <v>24</v>
      </c>
      <c r="B20" s="145">
        <v>2075</v>
      </c>
      <c r="C20" s="14">
        <v>2085</v>
      </c>
      <c r="D20" s="11">
        <f t="shared" si="0"/>
        <v>100.48192771084337</v>
      </c>
      <c r="E20" s="42">
        <f t="shared" si="1"/>
        <v>-32.676783984501135</v>
      </c>
      <c r="F20" s="15"/>
      <c r="G20" s="50">
        <v>3097</v>
      </c>
    </row>
    <row r="21" spans="1:7" ht="18" customHeight="1">
      <c r="A21" s="15" t="s">
        <v>25</v>
      </c>
      <c r="B21" s="145">
        <v>1089</v>
      </c>
      <c r="C21" s="14">
        <v>1011</v>
      </c>
      <c r="D21" s="11">
        <f t="shared" si="0"/>
        <v>92.8374655647383</v>
      </c>
      <c r="E21" s="42">
        <f t="shared" si="1"/>
        <v>49.11504424778761</v>
      </c>
      <c r="F21" s="15"/>
      <c r="G21" s="50">
        <v>678</v>
      </c>
    </row>
    <row r="22" spans="1:7" ht="18" customHeight="1">
      <c r="A22" s="15" t="s">
        <v>26</v>
      </c>
      <c r="B22" s="145">
        <v>13761</v>
      </c>
      <c r="C22" s="14">
        <v>13761</v>
      </c>
      <c r="D22" s="11">
        <f t="shared" si="0"/>
        <v>100</v>
      </c>
      <c r="E22" s="42">
        <f t="shared" si="1"/>
        <v>62.1229971724788</v>
      </c>
      <c r="F22" s="15"/>
      <c r="G22" s="50">
        <v>8488</v>
      </c>
    </row>
    <row r="23" spans="1:7" ht="18" customHeight="1">
      <c r="A23" s="15" t="s">
        <v>27</v>
      </c>
      <c r="B23" s="145"/>
      <c r="D23" s="11"/>
      <c r="E23" s="42"/>
      <c r="F23" s="15"/>
      <c r="G23" s="50"/>
    </row>
    <row r="24" spans="1:7" ht="18" customHeight="1">
      <c r="A24" s="146" t="s">
        <v>28</v>
      </c>
      <c r="B24" s="145">
        <v>4322</v>
      </c>
      <c r="C24" s="14">
        <v>4341</v>
      </c>
      <c r="D24" s="11">
        <f t="shared" si="0"/>
        <v>100.43961129106896</v>
      </c>
      <c r="E24" s="42">
        <f t="shared" si="1"/>
        <v>134.01617250673854</v>
      </c>
      <c r="F24" s="15"/>
      <c r="G24" s="50">
        <v>1855</v>
      </c>
    </row>
    <row r="25" spans="1:7" ht="18" customHeight="1">
      <c r="A25" s="15" t="s">
        <v>29</v>
      </c>
      <c r="B25" s="145">
        <v>53</v>
      </c>
      <c r="C25" s="14">
        <v>53</v>
      </c>
      <c r="D25" s="11">
        <f t="shared" si="0"/>
        <v>100</v>
      </c>
      <c r="E25" s="42">
        <f t="shared" si="1"/>
        <v>-71.50537634408603</v>
      </c>
      <c r="F25" s="15"/>
      <c r="G25" s="50">
        <v>186</v>
      </c>
    </row>
    <row r="26" spans="2:4" ht="18" customHeight="1">
      <c r="B26" s="3"/>
      <c r="C26" s="3"/>
      <c r="D26" s="3"/>
    </row>
    <row r="27" spans="2:4" ht="30" customHeight="1">
      <c r="B27" s="3"/>
      <c r="C27" s="3"/>
      <c r="D27" s="3"/>
    </row>
  </sheetData>
  <sheetProtection/>
  <mergeCells count="1">
    <mergeCell ref="A1:F1"/>
  </mergeCells>
  <printOptions horizontalCentered="1"/>
  <pageMargins left="0.5506944444444445" right="0.42083333333333334" top="0.34930555555555554" bottom="0.20069444444444445" header="0.3104166666666667" footer="0.23958333333333334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SheetLayoutView="100" workbookViewId="0" topLeftCell="A1">
      <selection activeCell="D12" sqref="D12"/>
    </sheetView>
  </sheetViews>
  <sheetFormatPr defaultColWidth="9.00390625" defaultRowHeight="21" customHeight="1"/>
  <cols>
    <col min="1" max="1" width="29.75390625" style="67" customWidth="1"/>
    <col min="2" max="2" width="18.75390625" style="67" customWidth="1"/>
    <col min="3" max="3" width="17.75390625" style="67" customWidth="1"/>
    <col min="4" max="4" width="18.00390625" style="67" customWidth="1"/>
    <col min="5" max="5" width="20.875" style="67" customWidth="1"/>
    <col min="6" max="6" width="12.125" style="67" customWidth="1"/>
    <col min="7" max="16384" width="9.00390625" style="67" customWidth="1"/>
  </cols>
  <sheetData>
    <row r="1" spans="1:8" ht="24" customHeight="1">
      <c r="A1" s="68" t="s">
        <v>394</v>
      </c>
      <c r="B1" s="68"/>
      <c r="C1" s="68"/>
      <c r="D1" s="68"/>
      <c r="E1" s="68"/>
      <c r="F1" s="68"/>
      <c r="G1" s="69"/>
      <c r="H1" s="69"/>
    </row>
    <row r="2" spans="1:8" ht="21" customHeight="1">
      <c r="A2" s="70"/>
      <c r="B2" s="71"/>
      <c r="C2" s="71"/>
      <c r="D2" s="71"/>
      <c r="E2" s="71"/>
      <c r="F2" s="72" t="s">
        <v>1</v>
      </c>
      <c r="G2" s="69"/>
      <c r="H2" s="69"/>
    </row>
    <row r="3" spans="1:8" ht="21" customHeight="1">
      <c r="A3" s="73" t="s">
        <v>126</v>
      </c>
      <c r="B3" s="73" t="s">
        <v>395</v>
      </c>
      <c r="C3" s="73" t="s">
        <v>32</v>
      </c>
      <c r="D3" s="73" t="s">
        <v>396</v>
      </c>
      <c r="E3" s="73" t="s">
        <v>6</v>
      </c>
      <c r="F3" s="73" t="s">
        <v>7</v>
      </c>
      <c r="G3" s="69"/>
      <c r="H3" s="69"/>
    </row>
    <row r="4" spans="1:8" ht="21" customHeight="1">
      <c r="A4" s="73" t="s">
        <v>397</v>
      </c>
      <c r="B4" s="74">
        <v>0</v>
      </c>
      <c r="C4" s="74">
        <v>0</v>
      </c>
      <c r="D4" s="74">
        <v>0</v>
      </c>
      <c r="E4" s="74">
        <v>0</v>
      </c>
      <c r="F4" s="75"/>
      <c r="G4" s="69"/>
      <c r="H4" s="69"/>
    </row>
    <row r="5" spans="1:8" ht="21" customHeight="1">
      <c r="A5" s="76" t="s">
        <v>398</v>
      </c>
      <c r="B5" s="74">
        <v>0</v>
      </c>
      <c r="C5" s="74">
        <v>0</v>
      </c>
      <c r="D5" s="74">
        <v>0</v>
      </c>
      <c r="E5" s="74">
        <v>0</v>
      </c>
      <c r="F5" s="75"/>
      <c r="G5" s="69"/>
      <c r="H5" s="69"/>
    </row>
    <row r="6" spans="1:8" ht="21" customHeight="1">
      <c r="A6" s="76" t="s">
        <v>399</v>
      </c>
      <c r="B6" s="74">
        <v>0</v>
      </c>
      <c r="C6" s="74">
        <v>0</v>
      </c>
      <c r="D6" s="74">
        <v>0</v>
      </c>
      <c r="E6" s="74">
        <v>0</v>
      </c>
      <c r="F6" s="75"/>
      <c r="G6" s="69"/>
      <c r="H6" s="69"/>
    </row>
    <row r="7" spans="1:8" ht="21" customHeight="1">
      <c r="A7" s="76" t="s">
        <v>400</v>
      </c>
      <c r="B7" s="74">
        <v>0</v>
      </c>
      <c r="C7" s="74">
        <v>0</v>
      </c>
      <c r="D7" s="74">
        <v>0</v>
      </c>
      <c r="E7" s="74">
        <v>0</v>
      </c>
      <c r="F7" s="75"/>
      <c r="G7" s="69"/>
      <c r="H7" s="69"/>
    </row>
    <row r="8" spans="1:8" ht="21" customHeight="1">
      <c r="A8" s="76" t="s">
        <v>401</v>
      </c>
      <c r="B8" s="74">
        <v>0</v>
      </c>
      <c r="C8" s="74">
        <v>0</v>
      </c>
      <c r="D8" s="74">
        <v>0</v>
      </c>
      <c r="E8" s="74">
        <v>0</v>
      </c>
      <c r="F8" s="75"/>
      <c r="G8" s="69"/>
      <c r="H8" s="69"/>
    </row>
    <row r="9" spans="1:8" ht="21" customHeight="1">
      <c r="A9" s="76" t="s">
        <v>402</v>
      </c>
      <c r="B9" s="74">
        <v>0</v>
      </c>
      <c r="C9" s="74">
        <v>0</v>
      </c>
      <c r="D9" s="74">
        <v>0</v>
      </c>
      <c r="E9" s="74">
        <v>0</v>
      </c>
      <c r="F9" s="75"/>
      <c r="G9" s="69"/>
      <c r="H9" s="69"/>
    </row>
    <row r="10" spans="1:8" ht="21" customHeight="1">
      <c r="A10" s="73" t="s">
        <v>403</v>
      </c>
      <c r="B10" s="74">
        <v>0</v>
      </c>
      <c r="C10" s="74">
        <v>0</v>
      </c>
      <c r="D10" s="74">
        <v>0</v>
      </c>
      <c r="E10" s="74">
        <v>0</v>
      </c>
      <c r="F10" s="75"/>
      <c r="G10" s="69"/>
      <c r="H10" s="69"/>
    </row>
    <row r="11" spans="1:8" ht="21" customHeight="1">
      <c r="A11" s="76" t="s">
        <v>404</v>
      </c>
      <c r="B11" s="74">
        <v>0</v>
      </c>
      <c r="C11" s="74">
        <v>0</v>
      </c>
      <c r="D11" s="74">
        <v>0</v>
      </c>
      <c r="E11" s="74">
        <v>0</v>
      </c>
      <c r="F11" s="75"/>
      <c r="G11" s="69"/>
      <c r="H11" s="69"/>
    </row>
    <row r="12" spans="1:8" ht="21" customHeight="1">
      <c r="A12" s="76" t="s">
        <v>405</v>
      </c>
      <c r="B12" s="74">
        <v>0</v>
      </c>
      <c r="C12" s="74">
        <v>0</v>
      </c>
      <c r="D12" s="74">
        <v>0</v>
      </c>
      <c r="E12" s="74">
        <v>0</v>
      </c>
      <c r="F12" s="75"/>
      <c r="G12" s="69"/>
      <c r="H12" s="69"/>
    </row>
    <row r="13" spans="1:8" ht="21" customHeight="1">
      <c r="A13" s="76" t="s">
        <v>406</v>
      </c>
      <c r="B13" s="74">
        <v>0</v>
      </c>
      <c r="C13" s="74">
        <v>0</v>
      </c>
      <c r="D13" s="74">
        <v>0</v>
      </c>
      <c r="E13" s="74">
        <v>0</v>
      </c>
      <c r="F13" s="75"/>
      <c r="G13" s="69"/>
      <c r="H13" s="69"/>
    </row>
    <row r="14" spans="1:8" ht="21" customHeight="1">
      <c r="A14" s="76" t="s">
        <v>407</v>
      </c>
      <c r="B14" s="74">
        <v>0</v>
      </c>
      <c r="C14" s="74">
        <v>0</v>
      </c>
      <c r="D14" s="74">
        <v>0</v>
      </c>
      <c r="E14" s="74">
        <v>0</v>
      </c>
      <c r="F14" s="75"/>
      <c r="G14" s="69"/>
      <c r="H14" s="69"/>
    </row>
    <row r="15" spans="1:8" ht="21" customHeight="1">
      <c r="A15" s="76" t="s">
        <v>408</v>
      </c>
      <c r="B15" s="74">
        <v>0</v>
      </c>
      <c r="C15" s="74">
        <v>0</v>
      </c>
      <c r="D15" s="74">
        <v>0</v>
      </c>
      <c r="E15" s="74">
        <v>0</v>
      </c>
      <c r="F15" s="75"/>
      <c r="G15" s="69"/>
      <c r="H15" s="69"/>
    </row>
    <row r="16" spans="1:8" ht="21" customHeight="1">
      <c r="A16" s="76" t="s">
        <v>409</v>
      </c>
      <c r="B16" s="74">
        <v>0</v>
      </c>
      <c r="C16" s="74">
        <v>0</v>
      </c>
      <c r="D16" s="74">
        <v>0</v>
      </c>
      <c r="E16" s="74">
        <v>0</v>
      </c>
      <c r="F16" s="75"/>
      <c r="G16" s="69"/>
      <c r="H16" s="69"/>
    </row>
    <row r="17" spans="1:8" ht="21" customHeight="1">
      <c r="A17" s="76" t="s">
        <v>410</v>
      </c>
      <c r="B17" s="74">
        <v>0</v>
      </c>
      <c r="C17" s="74">
        <v>0</v>
      </c>
      <c r="D17" s="74">
        <v>0</v>
      </c>
      <c r="E17" s="74">
        <v>0</v>
      </c>
      <c r="F17" s="75"/>
      <c r="G17" s="69"/>
      <c r="H17" s="69"/>
    </row>
    <row r="18" spans="1:8" ht="21" customHeight="1">
      <c r="A18" s="76" t="s">
        <v>411</v>
      </c>
      <c r="B18" s="74">
        <v>0</v>
      </c>
      <c r="C18" s="74">
        <v>0</v>
      </c>
      <c r="D18" s="74">
        <v>0</v>
      </c>
      <c r="E18" s="74">
        <v>0</v>
      </c>
      <c r="F18" s="75"/>
      <c r="G18" s="69"/>
      <c r="H18" s="69"/>
    </row>
    <row r="19" spans="1:8" ht="21" customHeight="1">
      <c r="A19" s="76" t="s">
        <v>412</v>
      </c>
      <c r="B19" s="74">
        <v>0</v>
      </c>
      <c r="C19" s="74">
        <v>0</v>
      </c>
      <c r="D19" s="74">
        <v>0</v>
      </c>
      <c r="E19" s="74">
        <v>0</v>
      </c>
      <c r="F19" s="75"/>
      <c r="G19" s="69"/>
      <c r="H19" s="69"/>
    </row>
    <row r="20" spans="1:8" ht="21" customHeight="1">
      <c r="A20" s="76" t="s">
        <v>413</v>
      </c>
      <c r="B20" s="74">
        <v>0</v>
      </c>
      <c r="C20" s="74">
        <v>0</v>
      </c>
      <c r="D20" s="74">
        <v>0</v>
      </c>
      <c r="E20" s="74">
        <v>0</v>
      </c>
      <c r="F20" s="75"/>
      <c r="G20" s="69"/>
      <c r="H20" s="69"/>
    </row>
    <row r="21" spans="1:8" ht="21" customHeight="1">
      <c r="A21" s="76" t="s">
        <v>414</v>
      </c>
      <c r="B21" s="74">
        <v>0</v>
      </c>
      <c r="C21" s="74">
        <v>0</v>
      </c>
      <c r="D21" s="74">
        <v>0</v>
      </c>
      <c r="E21" s="74">
        <v>0</v>
      </c>
      <c r="F21" s="75"/>
      <c r="G21" s="69"/>
      <c r="H21" s="69"/>
    </row>
  </sheetData>
  <sheetProtection/>
  <mergeCells count="1">
    <mergeCell ref="A1:F1"/>
  </mergeCells>
  <printOptions horizontalCentered="1"/>
  <pageMargins left="0.7513888888888889" right="0.7513888888888889" top="1" bottom="0.6298611111111111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F11" sqref="F11:F12"/>
    </sheetView>
  </sheetViews>
  <sheetFormatPr defaultColWidth="9.125" defaultRowHeight="14.25"/>
  <cols>
    <col min="1" max="1" width="21.50390625" style="57" customWidth="1"/>
    <col min="2" max="2" width="10.25390625" style="57" customWidth="1"/>
    <col min="3" max="3" width="9.50390625" style="57" customWidth="1"/>
    <col min="4" max="4" width="10.25390625" style="57" customWidth="1"/>
    <col min="5" max="5" width="9.375" style="57" customWidth="1"/>
    <col min="6" max="6" width="10.875" style="57" customWidth="1"/>
    <col min="7" max="7" width="9.625" style="57" customWidth="1"/>
    <col min="8" max="10" width="13.375" style="57" customWidth="1"/>
    <col min="11" max="16384" width="9.125" style="28" customWidth="1"/>
  </cols>
  <sheetData>
    <row r="1" spans="1:10" s="57" customFormat="1" ht="33.75" customHeight="1">
      <c r="A1" s="58" t="s">
        <v>415</v>
      </c>
      <c r="B1" s="58"/>
      <c r="C1" s="58"/>
      <c r="D1" s="58"/>
      <c r="E1" s="58"/>
      <c r="F1" s="58"/>
      <c r="G1" s="58"/>
      <c r="H1" s="58"/>
      <c r="I1" s="58"/>
      <c r="J1" s="58"/>
    </row>
    <row r="2" spans="1:19" s="57" customFormat="1" ht="16.5" customHeight="1">
      <c r="A2" s="59"/>
      <c r="B2" s="59"/>
      <c r="C2" s="59"/>
      <c r="D2" s="59"/>
      <c r="E2" s="59"/>
      <c r="F2" s="59"/>
      <c r="G2" s="59"/>
      <c r="H2" s="59"/>
      <c r="I2" s="59"/>
      <c r="J2" s="65" t="s">
        <v>1</v>
      </c>
      <c r="K2" s="66"/>
      <c r="L2" s="66"/>
      <c r="M2" s="66"/>
      <c r="N2" s="66"/>
      <c r="O2" s="66"/>
      <c r="P2" s="66"/>
      <c r="Q2" s="66"/>
      <c r="R2" s="66"/>
      <c r="S2" s="66"/>
    </row>
    <row r="3" s="57" customFormat="1" ht="16.5" customHeight="1"/>
    <row r="4" spans="1:10" s="57" customFormat="1" ht="12.75" customHeight="1">
      <c r="A4" s="60" t="s">
        <v>126</v>
      </c>
      <c r="B4" s="61" t="s">
        <v>307</v>
      </c>
      <c r="C4" s="61" t="s">
        <v>416</v>
      </c>
      <c r="D4" s="61" t="s">
        <v>417</v>
      </c>
      <c r="E4" s="61" t="s">
        <v>418</v>
      </c>
      <c r="F4" s="61" t="s">
        <v>419</v>
      </c>
      <c r="G4" s="61" t="s">
        <v>420</v>
      </c>
      <c r="H4" s="61" t="s">
        <v>421</v>
      </c>
      <c r="I4" s="61" t="s">
        <v>422</v>
      </c>
      <c r="J4" s="61" t="s">
        <v>423</v>
      </c>
    </row>
    <row r="5" spans="1:10" s="57" customFormat="1" ht="36.75" customHeight="1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10" s="57" customFormat="1" ht="19.5" customHeight="1">
      <c r="A6" s="62" t="s">
        <v>424</v>
      </c>
      <c r="B6" s="63">
        <f aca="true" t="shared" si="0" ref="B6:B20">SUM(C6:I6)</f>
        <v>19327</v>
      </c>
      <c r="C6" s="63">
        <v>0</v>
      </c>
      <c r="D6" s="63">
        <v>3899</v>
      </c>
      <c r="E6" s="63">
        <v>15428</v>
      </c>
      <c r="F6" s="63">
        <v>0</v>
      </c>
      <c r="G6" s="63">
        <v>0</v>
      </c>
      <c r="H6" s="63">
        <v>0</v>
      </c>
      <c r="I6" s="63">
        <v>0</v>
      </c>
      <c r="J6" s="63">
        <v>0</v>
      </c>
    </row>
    <row r="7" spans="1:10" s="57" customFormat="1" ht="19.5" customHeight="1">
      <c r="A7" s="62" t="s">
        <v>425</v>
      </c>
      <c r="B7" s="63">
        <f t="shared" si="0"/>
        <v>8366</v>
      </c>
      <c r="C7" s="63">
        <v>0</v>
      </c>
      <c r="D7" s="63">
        <v>1008</v>
      </c>
      <c r="E7" s="63">
        <v>7358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</row>
    <row r="8" spans="1:10" s="57" customFormat="1" ht="16.5" customHeight="1">
      <c r="A8" s="62" t="s">
        <v>426</v>
      </c>
      <c r="B8" s="63">
        <f t="shared" si="0"/>
        <v>150</v>
      </c>
      <c r="C8" s="63">
        <v>0</v>
      </c>
      <c r="D8" s="63">
        <v>120</v>
      </c>
      <c r="E8" s="63">
        <v>30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</row>
    <row r="9" spans="1:10" s="57" customFormat="1" ht="19.5" customHeight="1">
      <c r="A9" s="62" t="s">
        <v>427</v>
      </c>
      <c r="B9" s="63">
        <f t="shared" si="0"/>
        <v>10561</v>
      </c>
      <c r="C9" s="63">
        <v>0</v>
      </c>
      <c r="D9" s="63">
        <v>2628</v>
      </c>
      <c r="E9" s="63">
        <v>7933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</row>
    <row r="10" spans="1:10" s="57" customFormat="1" ht="16.5" customHeight="1">
      <c r="A10" s="62" t="s">
        <v>428</v>
      </c>
      <c r="B10" s="63">
        <f t="shared" si="0"/>
        <v>15</v>
      </c>
      <c r="C10" s="63">
        <v>0</v>
      </c>
      <c r="D10" s="63">
        <v>15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</row>
    <row r="11" spans="1:10" s="57" customFormat="1" ht="19.5" customHeight="1">
      <c r="A11" s="62" t="s">
        <v>429</v>
      </c>
      <c r="B11" s="63">
        <f t="shared" si="0"/>
        <v>113</v>
      </c>
      <c r="C11" s="63">
        <v>0</v>
      </c>
      <c r="D11" s="63">
        <v>113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</row>
    <row r="12" spans="1:10" s="57" customFormat="1" ht="19.5" customHeight="1">
      <c r="A12" s="62" t="s">
        <v>430</v>
      </c>
      <c r="B12" s="63">
        <f t="shared" si="0"/>
        <v>112</v>
      </c>
      <c r="C12" s="63">
        <v>0</v>
      </c>
      <c r="D12" s="63">
        <v>5</v>
      </c>
      <c r="E12" s="63">
        <v>107</v>
      </c>
      <c r="F12" s="63">
        <v>0</v>
      </c>
      <c r="G12" s="63">
        <v>0</v>
      </c>
      <c r="H12" s="63">
        <v>0</v>
      </c>
      <c r="I12" s="63">
        <v>0</v>
      </c>
      <c r="J12" s="63">
        <v>0</v>
      </c>
    </row>
    <row r="13" spans="1:10" s="57" customFormat="1" ht="16.5" customHeight="1">
      <c r="A13" s="62" t="s">
        <v>431</v>
      </c>
      <c r="B13" s="63">
        <f t="shared" si="0"/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</row>
    <row r="14" spans="1:10" s="57" customFormat="1" ht="19.5" customHeight="1">
      <c r="A14" s="62" t="s">
        <v>432</v>
      </c>
      <c r="B14" s="63">
        <f t="shared" si="0"/>
        <v>14118</v>
      </c>
      <c r="C14" s="63">
        <v>0</v>
      </c>
      <c r="D14" s="63">
        <v>2586</v>
      </c>
      <c r="E14" s="63">
        <v>11532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</row>
    <row r="15" spans="1:10" s="57" customFormat="1" ht="19.5" customHeight="1">
      <c r="A15" s="62" t="s">
        <v>433</v>
      </c>
      <c r="B15" s="63">
        <f t="shared" si="0"/>
        <v>14114</v>
      </c>
      <c r="C15" s="63">
        <v>0</v>
      </c>
      <c r="D15" s="63">
        <v>2582</v>
      </c>
      <c r="E15" s="63">
        <v>11532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</row>
    <row r="16" spans="1:10" s="57" customFormat="1" ht="19.5" customHeight="1">
      <c r="A16" s="62" t="s">
        <v>434</v>
      </c>
      <c r="B16" s="63">
        <f t="shared" si="0"/>
        <v>0</v>
      </c>
      <c r="C16" s="63">
        <v>0</v>
      </c>
      <c r="D16" s="63">
        <v>0</v>
      </c>
      <c r="E16" s="63">
        <v>0</v>
      </c>
      <c r="F16" s="63">
        <v>0</v>
      </c>
      <c r="G16" s="63">
        <v>0</v>
      </c>
      <c r="H16" s="63">
        <v>0</v>
      </c>
      <c r="I16" s="63">
        <v>0</v>
      </c>
      <c r="J16" s="63">
        <v>0</v>
      </c>
    </row>
    <row r="17" spans="1:10" s="57" customFormat="1" ht="19.5" customHeight="1">
      <c r="A17" s="62" t="s">
        <v>435</v>
      </c>
      <c r="B17" s="63">
        <f t="shared" si="0"/>
        <v>4</v>
      </c>
      <c r="C17" s="63">
        <v>0</v>
      </c>
      <c r="D17" s="63">
        <v>4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</row>
    <row r="18" spans="1:10" s="57" customFormat="1" ht="16.5" customHeight="1">
      <c r="A18" s="62" t="s">
        <v>436</v>
      </c>
      <c r="B18" s="63">
        <f t="shared" si="0"/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</row>
    <row r="19" spans="1:10" s="57" customFormat="1" ht="19.5" customHeight="1">
      <c r="A19" s="62" t="s">
        <v>437</v>
      </c>
      <c r="B19" s="63">
        <f t="shared" si="0"/>
        <v>5209</v>
      </c>
      <c r="C19" s="63">
        <f aca="true" t="shared" si="1" ref="C19:I19">SUM(C6)-SUM(C14)</f>
        <v>0</v>
      </c>
      <c r="D19" s="63">
        <f t="shared" si="1"/>
        <v>1313</v>
      </c>
      <c r="E19" s="63">
        <f t="shared" si="1"/>
        <v>3896</v>
      </c>
      <c r="F19" s="63">
        <f t="shared" si="1"/>
        <v>0</v>
      </c>
      <c r="G19" s="63">
        <f t="shared" si="1"/>
        <v>0</v>
      </c>
      <c r="H19" s="63">
        <f t="shared" si="1"/>
        <v>0</v>
      </c>
      <c r="I19" s="63">
        <f t="shared" si="1"/>
        <v>0</v>
      </c>
      <c r="J19" s="63">
        <v>0</v>
      </c>
    </row>
    <row r="20" spans="1:10" s="57" customFormat="1" ht="19.5" customHeight="1">
      <c r="A20" s="62" t="s">
        <v>438</v>
      </c>
      <c r="B20" s="63">
        <f t="shared" si="0"/>
        <v>15719</v>
      </c>
      <c r="C20" s="63">
        <v>0</v>
      </c>
      <c r="D20" s="63">
        <v>10107</v>
      </c>
      <c r="E20" s="63">
        <v>5612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</row>
    <row r="21" spans="2:10" s="57" customFormat="1" ht="16.5" customHeight="1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4.25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14.25">
      <c r="B23" s="64"/>
      <c r="C23" s="64"/>
      <c r="D23" s="64"/>
      <c r="E23" s="64"/>
      <c r="F23" s="64"/>
      <c r="G23" s="64"/>
      <c r="H23" s="64"/>
      <c r="I23" s="64"/>
      <c r="J23" s="64"/>
    </row>
  </sheetData>
  <sheetProtection/>
  <mergeCells count="11">
    <mergeCell ref="A1:J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513888888888889" right="0.7513888888888889" top="0.9798611111111111" bottom="0.9798611111111111" header="0.5111111111111111" footer="0.511111111111111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46"/>
  <sheetViews>
    <sheetView zoomScaleSheetLayoutView="100" workbookViewId="0" topLeftCell="A1">
      <selection activeCell="C8" sqref="C8"/>
    </sheetView>
  </sheetViews>
  <sheetFormatPr defaultColWidth="9.00390625" defaultRowHeight="25.5" customHeight="1"/>
  <cols>
    <col min="1" max="1" width="25.75390625" style="23" customWidth="1"/>
    <col min="2" max="2" width="17.375" style="24" customWidth="1"/>
    <col min="3" max="3" width="21.00390625" style="24" customWidth="1"/>
    <col min="4" max="4" width="17.00390625" style="25" customWidth="1"/>
    <col min="5" max="5" width="18.375" style="26" customWidth="1"/>
    <col min="6" max="6" width="18.375" style="27" hidden="1" customWidth="1"/>
    <col min="7" max="8" width="18.375" style="26" hidden="1" customWidth="1"/>
    <col min="9" max="10" width="17.25390625" style="26" customWidth="1"/>
    <col min="11" max="15" width="15.375" style="26" customWidth="1"/>
    <col min="16" max="16" width="14.50390625" style="26" customWidth="1"/>
    <col min="17" max="17" width="13.25390625" style="26" customWidth="1"/>
    <col min="18" max="18" width="14.375" style="26" customWidth="1"/>
    <col min="19" max="255" width="9.00390625" style="28" customWidth="1"/>
    <col min="256" max="256" width="9.00390625" style="29" customWidth="1"/>
  </cols>
  <sheetData>
    <row r="1" spans="1:255" s="21" customFormat="1" ht="22.5" customHeight="1">
      <c r="A1" s="30" t="s">
        <v>439</v>
      </c>
      <c r="B1" s="31"/>
      <c r="C1" s="31"/>
      <c r="D1" s="32"/>
      <c r="E1" s="33"/>
      <c r="F1" s="30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</row>
    <row r="2" spans="1:18" s="22" customFormat="1" ht="25.5" customHeight="1">
      <c r="A2" s="5"/>
      <c r="B2"/>
      <c r="C2"/>
      <c r="D2"/>
      <c r="E2" s="25" t="s">
        <v>1</v>
      </c>
      <c r="F2" s="3" t="s">
        <v>1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22" customFormat="1" ht="25.5" customHeight="1">
      <c r="A3" s="35" t="s">
        <v>2</v>
      </c>
      <c r="B3" s="36" t="s">
        <v>440</v>
      </c>
      <c r="C3" s="36" t="s">
        <v>441</v>
      </c>
      <c r="D3" s="37" t="s">
        <v>442</v>
      </c>
      <c r="E3" s="38" t="s">
        <v>6</v>
      </c>
      <c r="F3" s="38" t="s">
        <v>7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18" s="22" customFormat="1" ht="25.5" customHeight="1">
      <c r="A4" s="39" t="s">
        <v>443</v>
      </c>
      <c r="B4" s="40">
        <f>B5+B19</f>
        <v>34000</v>
      </c>
      <c r="C4" s="40">
        <f>C5+C19</f>
        <v>17365</v>
      </c>
      <c r="D4" s="41">
        <f>C4/B4</f>
        <v>0.5107352941176471</v>
      </c>
      <c r="E4" s="42">
        <f>(C4/H4-1)*100</f>
        <v>-47.19958647531014</v>
      </c>
      <c r="F4" s="43"/>
      <c r="G4" s="34">
        <v>32310</v>
      </c>
      <c r="H4" s="40">
        <f>H5+H19</f>
        <v>32888</v>
      </c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22" customFormat="1" ht="25.5" customHeight="1">
      <c r="A5" s="44" t="s">
        <v>444</v>
      </c>
      <c r="B5" s="40">
        <f>SUM(B6:B18)</f>
        <v>24000</v>
      </c>
      <c r="C5" s="40">
        <f>SUM(C6:C18)</f>
        <v>8767</v>
      </c>
      <c r="D5" s="41">
        <f aca="true" t="shared" si="0" ref="D5:D27">C5/B5</f>
        <v>0.3652916666666667</v>
      </c>
      <c r="E5" s="42">
        <f aca="true" t="shared" si="1" ref="E5:E27">(C5/H5-1)*100</f>
        <v>-48.053564022041826</v>
      </c>
      <c r="F5" s="40"/>
      <c r="G5" s="34">
        <v>22950</v>
      </c>
      <c r="H5" s="40">
        <f>SUM(H6:H18)</f>
        <v>16877</v>
      </c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8" s="22" customFormat="1" ht="25.5" customHeight="1">
      <c r="A6" s="45" t="s">
        <v>445</v>
      </c>
      <c r="B6" s="46">
        <v>11000</v>
      </c>
      <c r="C6" s="47">
        <v>3406</v>
      </c>
      <c r="D6" s="41">
        <f t="shared" si="0"/>
        <v>0.30963636363636365</v>
      </c>
      <c r="E6" s="42">
        <f t="shared" si="1"/>
        <v>-50.92926091341305</v>
      </c>
      <c r="F6" s="43"/>
      <c r="G6" s="34">
        <v>11590</v>
      </c>
      <c r="H6" s="47">
        <v>6941</v>
      </c>
      <c r="I6" s="34"/>
      <c r="J6" s="34"/>
      <c r="K6" s="34"/>
      <c r="L6" s="34"/>
      <c r="M6" s="34"/>
      <c r="N6" s="34"/>
      <c r="O6" s="34"/>
      <c r="P6" s="34"/>
      <c r="Q6" s="34"/>
      <c r="R6" s="34"/>
    </row>
    <row r="7" spans="1:18" s="22" customFormat="1" ht="25.5" customHeight="1">
      <c r="A7" s="45" t="s">
        <v>446</v>
      </c>
      <c r="B7" s="46">
        <v>5000</v>
      </c>
      <c r="C7" s="47">
        <v>1806</v>
      </c>
      <c r="D7" s="41">
        <f t="shared" si="0"/>
        <v>0.3612</v>
      </c>
      <c r="E7" s="42">
        <f t="shared" si="1"/>
        <v>-36.025504782146655</v>
      </c>
      <c r="F7" s="43"/>
      <c r="G7" s="34">
        <v>2915</v>
      </c>
      <c r="H7" s="47">
        <v>2823</v>
      </c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s="22" customFormat="1" ht="25.5" customHeight="1">
      <c r="A8" s="45" t="s">
        <v>447</v>
      </c>
      <c r="B8" s="46">
        <v>100</v>
      </c>
      <c r="C8" s="47">
        <v>48</v>
      </c>
      <c r="D8" s="41">
        <f t="shared" si="0"/>
        <v>0.48</v>
      </c>
      <c r="E8" s="42">
        <f t="shared" si="1"/>
        <v>-61.6</v>
      </c>
      <c r="F8" s="43"/>
      <c r="G8" s="34">
        <v>204</v>
      </c>
      <c r="H8" s="47">
        <v>125</v>
      </c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s="22" customFormat="1" ht="25.5" customHeight="1">
      <c r="A9" s="45" t="s">
        <v>448</v>
      </c>
      <c r="B9" s="46">
        <v>1700</v>
      </c>
      <c r="C9" s="47">
        <v>1426</v>
      </c>
      <c r="D9" s="41">
        <f t="shared" si="0"/>
        <v>0.8388235294117647</v>
      </c>
      <c r="E9" s="42">
        <f t="shared" si="1"/>
        <v>-60.509554140127385</v>
      </c>
      <c r="F9" s="43"/>
      <c r="G9" s="34">
        <v>4303</v>
      </c>
      <c r="H9" s="47">
        <v>3611</v>
      </c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s="22" customFormat="1" ht="25.5" customHeight="1">
      <c r="A10" s="45" t="s">
        <v>449</v>
      </c>
      <c r="B10" s="48">
        <v>2000</v>
      </c>
      <c r="C10" s="47">
        <v>615</v>
      </c>
      <c r="D10" s="41">
        <f t="shared" si="0"/>
        <v>0.3075</v>
      </c>
      <c r="E10" s="42">
        <f t="shared" si="1"/>
        <v>-49.21552436003304</v>
      </c>
      <c r="F10" s="43"/>
      <c r="G10" s="34">
        <v>1924</v>
      </c>
      <c r="H10" s="47">
        <v>1211</v>
      </c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22" customFormat="1" ht="25.5" customHeight="1">
      <c r="A11" s="45" t="s">
        <v>450</v>
      </c>
      <c r="B11" s="48">
        <v>410</v>
      </c>
      <c r="C11" s="47">
        <v>234</v>
      </c>
      <c r="D11" s="41">
        <f t="shared" si="0"/>
        <v>0.5707317073170731</v>
      </c>
      <c r="E11" s="42">
        <f t="shared" si="1"/>
        <v>-75.67567567567568</v>
      </c>
      <c r="F11" s="43"/>
      <c r="G11" s="34">
        <v>703</v>
      </c>
      <c r="H11" s="47">
        <v>962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5" s="22" customFormat="1" ht="25.5" customHeight="1">
      <c r="A12" s="45" t="s">
        <v>451</v>
      </c>
      <c r="B12" s="48">
        <v>300</v>
      </c>
      <c r="C12" s="47">
        <v>230</v>
      </c>
      <c r="D12" s="41">
        <f t="shared" si="0"/>
        <v>0.7666666666666667</v>
      </c>
      <c r="E12" s="42">
        <f t="shared" si="1"/>
        <v>-22.033898305084744</v>
      </c>
      <c r="F12" s="43"/>
      <c r="G12" s="34">
        <v>317</v>
      </c>
      <c r="H12" s="47">
        <v>295</v>
      </c>
      <c r="I12" s="34"/>
      <c r="J12" s="34"/>
      <c r="K12" s="34"/>
      <c r="L12" s="34"/>
      <c r="M12" s="34"/>
      <c r="N12" s="34"/>
      <c r="O12" s="34"/>
    </row>
    <row r="13" spans="1:15" s="22" customFormat="1" ht="25.5" customHeight="1">
      <c r="A13" s="45" t="s">
        <v>452</v>
      </c>
      <c r="B13" s="48">
        <v>900</v>
      </c>
      <c r="C13" s="47">
        <v>282</v>
      </c>
      <c r="D13" s="41">
        <f t="shared" si="0"/>
        <v>0.31333333333333335</v>
      </c>
      <c r="E13" s="42">
        <f t="shared" si="1"/>
        <v>-60.7242339832869</v>
      </c>
      <c r="F13" s="43"/>
      <c r="G13" s="34">
        <v>666</v>
      </c>
      <c r="H13" s="47">
        <v>718</v>
      </c>
      <c r="I13" s="34"/>
      <c r="J13" s="34"/>
      <c r="K13" s="34"/>
      <c r="L13" s="34"/>
      <c r="M13" s="34"/>
      <c r="N13" s="34"/>
      <c r="O13" s="34"/>
    </row>
    <row r="14" spans="1:15" s="22" customFormat="1" ht="25.5" customHeight="1">
      <c r="A14" s="45" t="s">
        <v>453</v>
      </c>
      <c r="B14" s="48">
        <v>300</v>
      </c>
      <c r="C14" s="47">
        <v>99</v>
      </c>
      <c r="D14" s="41">
        <f t="shared" si="0"/>
        <v>0.33</v>
      </c>
      <c r="E14" s="42">
        <f t="shared" si="1"/>
        <v>219.3548387096774</v>
      </c>
      <c r="F14" s="43"/>
      <c r="G14" s="34">
        <v>149</v>
      </c>
      <c r="H14" s="47">
        <v>31</v>
      </c>
      <c r="I14" s="34"/>
      <c r="J14" s="34"/>
      <c r="K14" s="34"/>
      <c r="L14" s="34"/>
      <c r="M14" s="34"/>
      <c r="N14" s="34"/>
      <c r="O14" s="34"/>
    </row>
    <row r="15" spans="1:15" s="22" customFormat="1" ht="25.5" customHeight="1">
      <c r="A15" s="45" t="s">
        <v>454</v>
      </c>
      <c r="B15" s="48">
        <v>130</v>
      </c>
      <c r="C15" s="47">
        <v>71</v>
      </c>
      <c r="D15" s="41">
        <f t="shared" si="0"/>
        <v>0.5461538461538461</v>
      </c>
      <c r="E15" s="42">
        <f t="shared" si="1"/>
        <v>5.970149253731338</v>
      </c>
      <c r="F15" s="43"/>
      <c r="G15" s="34">
        <v>63</v>
      </c>
      <c r="H15" s="47">
        <v>67</v>
      </c>
      <c r="I15" s="34"/>
      <c r="J15" s="34"/>
      <c r="K15" s="34"/>
      <c r="L15" s="34"/>
      <c r="M15" s="34"/>
      <c r="N15" s="34"/>
      <c r="O15" s="34"/>
    </row>
    <row r="16" spans="1:15" s="22" customFormat="1" ht="25.5" customHeight="1">
      <c r="A16" s="45" t="s">
        <v>455</v>
      </c>
      <c r="B16" s="48">
        <v>620</v>
      </c>
      <c r="C16" s="47">
        <v>447</v>
      </c>
      <c r="D16" s="41">
        <f t="shared" si="0"/>
        <v>0.7209677419354839</v>
      </c>
      <c r="E16" s="42">
        <f t="shared" si="1"/>
        <v>1688</v>
      </c>
      <c r="F16" s="43"/>
      <c r="H16" s="47">
        <v>25</v>
      </c>
      <c r="I16" s="34"/>
      <c r="J16" s="34"/>
      <c r="K16" s="34"/>
      <c r="L16" s="34"/>
      <c r="M16" s="34"/>
      <c r="N16" s="34"/>
      <c r="O16" s="34"/>
    </row>
    <row r="17" spans="1:15" s="22" customFormat="1" ht="25.5" customHeight="1">
      <c r="A17" s="45" t="s">
        <v>456</v>
      </c>
      <c r="B17" s="48">
        <v>1500</v>
      </c>
      <c r="C17" s="47">
        <v>90</v>
      </c>
      <c r="D17" s="41">
        <f t="shared" si="0"/>
        <v>0.06</v>
      </c>
      <c r="E17" s="42">
        <f t="shared" si="1"/>
        <v>114.28571428571428</v>
      </c>
      <c r="F17" s="43"/>
      <c r="G17" s="34">
        <v>73</v>
      </c>
      <c r="H17" s="47">
        <v>42</v>
      </c>
      <c r="I17" s="34"/>
      <c r="J17" s="34"/>
      <c r="K17" s="34"/>
      <c r="L17" s="34"/>
      <c r="M17" s="34"/>
      <c r="N17" s="34"/>
      <c r="O17" s="34"/>
    </row>
    <row r="18" spans="1:15" s="22" customFormat="1" ht="25.5" customHeight="1">
      <c r="A18" s="45" t="s">
        <v>457</v>
      </c>
      <c r="B18" s="48">
        <v>40</v>
      </c>
      <c r="C18" s="47">
        <v>13</v>
      </c>
      <c r="D18" s="41">
        <f t="shared" si="0"/>
        <v>0.325</v>
      </c>
      <c r="E18" s="42">
        <f t="shared" si="1"/>
        <v>-50</v>
      </c>
      <c r="F18" s="43"/>
      <c r="G18" s="34">
        <v>43</v>
      </c>
      <c r="H18" s="47">
        <v>26</v>
      </c>
      <c r="I18" s="34"/>
      <c r="J18" s="34"/>
      <c r="K18" s="34"/>
      <c r="L18" s="34"/>
      <c r="M18" s="34"/>
      <c r="N18" s="34"/>
      <c r="O18" s="34"/>
    </row>
    <row r="19" spans="1:18" s="22" customFormat="1" ht="25.5" customHeight="1">
      <c r="A19" s="44" t="s">
        <v>458</v>
      </c>
      <c r="B19" s="47">
        <f>SUM(B20:B27)</f>
        <v>10000</v>
      </c>
      <c r="C19" s="47">
        <f aca="true" t="shared" si="2" ref="C19:H19">SUM(C20:C27)</f>
        <v>8598</v>
      </c>
      <c r="D19" s="41">
        <f t="shared" si="0"/>
        <v>0.8598</v>
      </c>
      <c r="E19" s="42">
        <f t="shared" si="1"/>
        <v>-46.29941914933483</v>
      </c>
      <c r="F19" s="43"/>
      <c r="G19" s="22">
        <f t="shared" si="2"/>
        <v>9361</v>
      </c>
      <c r="H19" s="47">
        <f t="shared" si="2"/>
        <v>16011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22" customFormat="1" ht="25.5" customHeight="1">
      <c r="A20" s="45" t="s">
        <v>459</v>
      </c>
      <c r="B20" s="48">
        <v>2000</v>
      </c>
      <c r="C20" s="47">
        <v>916</v>
      </c>
      <c r="D20" s="41">
        <f t="shared" si="0"/>
        <v>0.458</v>
      </c>
      <c r="E20" s="42">
        <f t="shared" si="1"/>
        <v>-27.64612954186414</v>
      </c>
      <c r="F20" s="43"/>
      <c r="G20" s="34">
        <v>1764</v>
      </c>
      <c r="H20" s="47">
        <v>1266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s="22" customFormat="1" ht="25.5" customHeight="1">
      <c r="A21" s="45" t="s">
        <v>460</v>
      </c>
      <c r="B21" s="46">
        <v>1000</v>
      </c>
      <c r="C21" s="47">
        <v>432</v>
      </c>
      <c r="D21" s="41">
        <f t="shared" si="0"/>
        <v>0.432</v>
      </c>
      <c r="E21" s="42">
        <f t="shared" si="1"/>
        <v>-21.597096188747734</v>
      </c>
      <c r="F21" s="43"/>
      <c r="G21" s="34">
        <v>188</v>
      </c>
      <c r="H21" s="47">
        <v>551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s="22" customFormat="1" ht="25.5" customHeight="1">
      <c r="A22" s="45" t="s">
        <v>461</v>
      </c>
      <c r="B22" s="46">
        <v>2950</v>
      </c>
      <c r="C22" s="47">
        <v>781</v>
      </c>
      <c r="D22" s="41">
        <f t="shared" si="0"/>
        <v>0.2647457627118644</v>
      </c>
      <c r="E22" s="42">
        <f t="shared" si="1"/>
        <v>-73.86211512717537</v>
      </c>
      <c r="F22" s="43"/>
      <c r="G22" s="34">
        <v>5058</v>
      </c>
      <c r="H22" s="47">
        <v>2988</v>
      </c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22" customFormat="1" ht="25.5" customHeight="1">
      <c r="A23" s="45" t="s">
        <v>462</v>
      </c>
      <c r="C23" s="47"/>
      <c r="D23" s="41"/>
      <c r="E23" s="42"/>
      <c r="F23" s="43"/>
      <c r="G23" s="34"/>
      <c r="H23" s="47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22" customFormat="1" ht="25.5" customHeight="1">
      <c r="A24" s="45" t="s">
        <v>463</v>
      </c>
      <c r="B24" s="46">
        <v>4000</v>
      </c>
      <c r="C24" s="47">
        <v>4607</v>
      </c>
      <c r="D24" s="41">
        <f t="shared" si="0"/>
        <v>1.15175</v>
      </c>
      <c r="E24" s="42">
        <f t="shared" si="1"/>
        <v>-58.81458966565349</v>
      </c>
      <c r="F24" s="43"/>
      <c r="G24" s="22">
        <v>1666</v>
      </c>
      <c r="H24" s="47">
        <v>11186</v>
      </c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22" customFormat="1" ht="25.5" customHeight="1">
      <c r="A25" s="45" t="s">
        <v>464</v>
      </c>
      <c r="B25" s="49">
        <v>50</v>
      </c>
      <c r="C25" s="47">
        <v>40</v>
      </c>
      <c r="D25" s="41">
        <f t="shared" si="0"/>
        <v>0.8</v>
      </c>
      <c r="E25" s="42"/>
      <c r="F25" s="43"/>
      <c r="G25" s="22">
        <v>632</v>
      </c>
      <c r="H25" s="47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22" customFormat="1" ht="25.5" customHeight="1">
      <c r="A26" s="45" t="s">
        <v>465</v>
      </c>
      <c r="B26" s="50"/>
      <c r="C26" s="47">
        <v>1822</v>
      </c>
      <c r="D26" s="41"/>
      <c r="E26" s="42">
        <f t="shared" si="1"/>
        <v>9010</v>
      </c>
      <c r="F26" s="43"/>
      <c r="G26" s="34">
        <v>52</v>
      </c>
      <c r="H26" s="47">
        <v>20</v>
      </c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18" s="22" customFormat="1" ht="25.5" customHeight="1">
      <c r="A27" s="45" t="s">
        <v>466</v>
      </c>
      <c r="B27" s="46"/>
      <c r="C27" s="47"/>
      <c r="D27" s="41"/>
      <c r="E27" s="42"/>
      <c r="F27" s="43"/>
      <c r="G27" s="34">
        <v>1</v>
      </c>
      <c r="H27" s="47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s="22" customFormat="1" ht="25.5" customHeight="1">
      <c r="A28" s="51"/>
      <c r="B28" s="52"/>
      <c r="C28" s="52"/>
      <c r="D28" s="53"/>
      <c r="E28" s="34"/>
      <c r="F28" s="5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s="22" customFormat="1" ht="25.5" customHeight="1">
      <c r="A29" s="51"/>
      <c r="B29" s="52"/>
      <c r="C29" s="52"/>
      <c r="D29" s="53"/>
      <c r="E29" s="34"/>
      <c r="F29" s="5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  <row r="30" spans="1:18" s="22" customFormat="1" ht="25.5" customHeight="1">
      <c r="A30" s="51"/>
      <c r="B30" s="52"/>
      <c r="C30" s="52"/>
      <c r="D30" s="53"/>
      <c r="E30" s="34"/>
      <c r="F30" s="5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</row>
    <row r="31" spans="1:18" s="22" customFormat="1" ht="25.5" customHeight="1">
      <c r="A31" s="51"/>
      <c r="B31" s="52"/>
      <c r="C31" s="52"/>
      <c r="D31" s="53"/>
      <c r="E31" s="34"/>
      <c r="F31" s="5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s="22" customFormat="1" ht="25.5" customHeight="1">
      <c r="A32" s="51"/>
      <c r="B32" s="52"/>
      <c r="C32" s="52"/>
      <c r="D32" s="53"/>
      <c r="E32" s="34"/>
      <c r="F32" s="5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s="22" customFormat="1" ht="25.5" customHeight="1">
      <c r="A33" s="55"/>
      <c r="B33" s="56"/>
      <c r="C33" s="56"/>
      <c r="D33" s="53"/>
      <c r="E33" s="34"/>
      <c r="F33" s="5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s="22" customFormat="1" ht="25.5" customHeight="1">
      <c r="A34" s="55"/>
      <c r="B34" s="56"/>
      <c r="C34" s="56"/>
      <c r="D34" s="53"/>
      <c r="E34" s="34"/>
      <c r="F34" s="5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22" customFormat="1" ht="25.5" customHeight="1">
      <c r="A35" s="55"/>
      <c r="B35" s="56"/>
      <c r="C35" s="56"/>
      <c r="D35" s="53"/>
      <c r="E35" s="34"/>
      <c r="F35" s="5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22" customFormat="1" ht="25.5" customHeight="1">
      <c r="A36" s="55"/>
      <c r="B36" s="56"/>
      <c r="C36" s="56"/>
      <c r="D36" s="53"/>
      <c r="E36" s="34"/>
      <c r="F36" s="5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22" customFormat="1" ht="25.5" customHeight="1">
      <c r="A37" s="55"/>
      <c r="B37" s="56"/>
      <c r="C37" s="56"/>
      <c r="D37" s="53"/>
      <c r="E37" s="34"/>
      <c r="F37" s="5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</row>
    <row r="38" spans="1:18" s="22" customFormat="1" ht="25.5" customHeight="1">
      <c r="A38" s="55"/>
      <c r="B38" s="56"/>
      <c r="C38" s="56"/>
      <c r="D38" s="53"/>
      <c r="E38" s="34"/>
      <c r="F38" s="5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1:18" s="22" customFormat="1" ht="25.5" customHeight="1">
      <c r="A39" s="55"/>
      <c r="B39" s="56"/>
      <c r="C39" s="56"/>
      <c r="D39" s="53"/>
      <c r="E39" s="34"/>
      <c r="F39" s="5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22" customFormat="1" ht="25.5" customHeight="1">
      <c r="A40" s="55"/>
      <c r="B40" s="56"/>
      <c r="C40" s="56"/>
      <c r="D40" s="53"/>
      <c r="E40" s="34"/>
      <c r="F40" s="5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22" customFormat="1" ht="25.5" customHeight="1">
      <c r="A41" s="55"/>
      <c r="B41" s="56"/>
      <c r="C41" s="56"/>
      <c r="D41" s="53"/>
      <c r="E41" s="34"/>
      <c r="F41" s="5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22" customFormat="1" ht="25.5" customHeight="1">
      <c r="A42" s="55"/>
      <c r="B42" s="56"/>
      <c r="C42" s="56"/>
      <c r="D42" s="53"/>
      <c r="E42" s="34"/>
      <c r="F42" s="5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s="22" customFormat="1" ht="25.5" customHeight="1">
      <c r="A43" s="55"/>
      <c r="B43" s="56"/>
      <c r="C43" s="56"/>
      <c r="D43" s="53"/>
      <c r="E43" s="34"/>
      <c r="F43" s="5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  <row r="44" spans="1:18" s="22" customFormat="1" ht="25.5" customHeight="1">
      <c r="A44" s="55"/>
      <c r="B44" s="56"/>
      <c r="C44" s="56"/>
      <c r="D44" s="53"/>
      <c r="E44" s="34"/>
      <c r="F44" s="5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22" customFormat="1" ht="25.5" customHeight="1">
      <c r="A45" s="55"/>
      <c r="B45" s="56"/>
      <c r="C45" s="56"/>
      <c r="D45" s="53"/>
      <c r="E45" s="34"/>
      <c r="F45" s="5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22" customFormat="1" ht="25.5" customHeight="1">
      <c r="A46" s="55"/>
      <c r="B46" s="56"/>
      <c r="C46" s="56"/>
      <c r="D46" s="53"/>
      <c r="E46" s="34"/>
      <c r="F46" s="5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</sheetData>
  <sheetProtection/>
  <mergeCells count="1">
    <mergeCell ref="A1:F1"/>
  </mergeCells>
  <printOptions horizontalCentered="1"/>
  <pageMargins left="0.7513888888888889" right="0.7513888888888889" top="0.9840277777777777" bottom="0.5506944444444445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10" sqref="C10"/>
    </sheetView>
  </sheetViews>
  <sheetFormatPr defaultColWidth="20.50390625" defaultRowHeight="30" customHeight="1"/>
  <cols>
    <col min="1" max="1" width="32.75390625" style="0" customWidth="1"/>
    <col min="2" max="2" width="19.375" style="0" customWidth="1"/>
    <col min="3" max="3" width="17.25390625" style="0" customWidth="1"/>
    <col min="4" max="4" width="18.75390625" style="2" customWidth="1"/>
    <col min="5" max="5" width="21.125" style="3" customWidth="1"/>
    <col min="6" max="6" width="11.50390625" style="0" customWidth="1"/>
    <col min="7" max="7" width="20.50390625" style="0" hidden="1" customWidth="1"/>
    <col min="8" max="254" width="20.50390625" style="0" customWidth="1"/>
  </cols>
  <sheetData>
    <row r="1" spans="1:6" ht="30" customHeight="1">
      <c r="A1" s="4" t="s">
        <v>467</v>
      </c>
      <c r="B1" s="4"/>
      <c r="C1" s="4"/>
      <c r="D1" s="4"/>
      <c r="E1" s="4"/>
      <c r="F1" s="4"/>
    </row>
    <row r="2" spans="1:6" ht="22.5" customHeight="1">
      <c r="A2" s="5"/>
      <c r="F2" t="s">
        <v>1</v>
      </c>
    </row>
    <row r="3" spans="1:6" s="1" customFormat="1" ht="18" customHeight="1">
      <c r="A3" s="6" t="s">
        <v>31</v>
      </c>
      <c r="B3" s="6" t="s">
        <v>440</v>
      </c>
      <c r="C3" s="7" t="s">
        <v>468</v>
      </c>
      <c r="D3" s="6" t="s">
        <v>442</v>
      </c>
      <c r="E3" s="6" t="s">
        <v>6</v>
      </c>
      <c r="F3" s="6" t="s">
        <v>7</v>
      </c>
    </row>
    <row r="4" spans="1:7" s="1" customFormat="1" ht="18" customHeight="1">
      <c r="A4" s="8" t="s">
        <v>34</v>
      </c>
      <c r="B4" s="9">
        <f>SUM(B5:B25)</f>
        <v>121703</v>
      </c>
      <c r="C4" s="6">
        <f>SUM(C5:C25)</f>
        <v>76781</v>
      </c>
      <c r="D4" s="10">
        <f>C4/B4*100</f>
        <v>63.0888310066309</v>
      </c>
      <c r="E4" s="11">
        <f>(C4/G4-1)*100</f>
        <v>-3.9120477555157906</v>
      </c>
      <c r="F4" s="6"/>
      <c r="G4" s="6">
        <f>SUM(G5:G25)</f>
        <v>79907</v>
      </c>
    </row>
    <row r="5" spans="1:7" ht="18" customHeight="1">
      <c r="A5" s="12" t="s">
        <v>35</v>
      </c>
      <c r="B5" s="13">
        <v>15121</v>
      </c>
      <c r="C5" s="14">
        <v>9015</v>
      </c>
      <c r="D5" s="10">
        <f aca="true" t="shared" si="0" ref="D5:D25">C5/B5*100</f>
        <v>59.61907281264467</v>
      </c>
      <c r="E5" s="11">
        <f aca="true" t="shared" si="1" ref="E5:E25">(C5/G5-1)*100</f>
        <v>-11.077135529690274</v>
      </c>
      <c r="F5" s="15"/>
      <c r="G5" s="16">
        <v>10138</v>
      </c>
    </row>
    <row r="6" spans="1:7" ht="18" customHeight="1">
      <c r="A6" s="12" t="s">
        <v>36</v>
      </c>
      <c r="B6" s="13">
        <v>81</v>
      </c>
      <c r="C6" s="14"/>
      <c r="D6" s="10">
        <f t="shared" si="0"/>
        <v>0</v>
      </c>
      <c r="E6" s="11">
        <f t="shared" si="1"/>
        <v>-100</v>
      </c>
      <c r="F6" s="15"/>
      <c r="G6" s="17">
        <v>113</v>
      </c>
    </row>
    <row r="7" spans="1:7" ht="18" customHeight="1">
      <c r="A7" s="12" t="s">
        <v>37</v>
      </c>
      <c r="B7" s="13">
        <v>4283</v>
      </c>
      <c r="C7" s="14">
        <v>2004</v>
      </c>
      <c r="D7" s="10">
        <f t="shared" si="0"/>
        <v>46.789633434508524</v>
      </c>
      <c r="E7" s="11">
        <f t="shared" si="1"/>
        <v>-16.638935108153074</v>
      </c>
      <c r="F7" s="15"/>
      <c r="G7" s="17">
        <v>2404</v>
      </c>
    </row>
    <row r="8" spans="1:7" ht="18" customHeight="1">
      <c r="A8" s="12" t="s">
        <v>38</v>
      </c>
      <c r="B8" s="13">
        <v>19513</v>
      </c>
      <c r="C8" s="14">
        <v>8353</v>
      </c>
      <c r="D8" s="10">
        <f t="shared" si="0"/>
        <v>42.80735919643315</v>
      </c>
      <c r="E8" s="11">
        <f t="shared" si="1"/>
        <v>31.896415600821104</v>
      </c>
      <c r="F8" s="15"/>
      <c r="G8" s="17">
        <v>6333</v>
      </c>
    </row>
    <row r="9" spans="1:7" ht="18" customHeight="1">
      <c r="A9" s="12" t="s">
        <v>39</v>
      </c>
      <c r="B9" s="13">
        <v>1015</v>
      </c>
      <c r="C9" s="14">
        <v>252</v>
      </c>
      <c r="D9" s="10">
        <f t="shared" si="0"/>
        <v>24.82758620689655</v>
      </c>
      <c r="E9" s="11">
        <f t="shared" si="1"/>
        <v>436.17021276595744</v>
      </c>
      <c r="F9" s="15"/>
      <c r="G9" s="17">
        <v>47</v>
      </c>
    </row>
    <row r="10" spans="1:7" ht="18" customHeight="1">
      <c r="A10" s="12" t="s">
        <v>40</v>
      </c>
      <c r="B10" s="13">
        <v>1442</v>
      </c>
      <c r="C10" s="14">
        <v>564</v>
      </c>
      <c r="D10" s="10">
        <f t="shared" si="0"/>
        <v>39.1123439667129</v>
      </c>
      <c r="E10" s="11">
        <f t="shared" si="1"/>
        <v>8.045977011494255</v>
      </c>
      <c r="F10" s="15"/>
      <c r="G10" s="17">
        <v>522</v>
      </c>
    </row>
    <row r="11" spans="1:7" ht="18" customHeight="1">
      <c r="A11" s="12" t="s">
        <v>41</v>
      </c>
      <c r="B11" s="13">
        <v>26467</v>
      </c>
      <c r="C11" s="14">
        <v>19043</v>
      </c>
      <c r="D11" s="10">
        <f t="shared" si="0"/>
        <v>71.94997544111536</v>
      </c>
      <c r="E11" s="11">
        <f t="shared" si="1"/>
        <v>51.79752889597449</v>
      </c>
      <c r="F11" s="15"/>
      <c r="G11" s="17">
        <v>12545</v>
      </c>
    </row>
    <row r="12" spans="1:7" ht="18" customHeight="1">
      <c r="A12" s="12" t="s">
        <v>42</v>
      </c>
      <c r="B12" s="13">
        <v>11176</v>
      </c>
      <c r="C12" s="14">
        <v>5239</v>
      </c>
      <c r="D12" s="10">
        <f t="shared" si="0"/>
        <v>46.87723693629206</v>
      </c>
      <c r="E12" s="11">
        <f t="shared" si="1"/>
        <v>-8.32895888013998</v>
      </c>
      <c r="F12" s="15"/>
      <c r="G12" s="17">
        <v>5715</v>
      </c>
    </row>
    <row r="13" spans="1:7" ht="18" customHeight="1">
      <c r="A13" s="12" t="s">
        <v>43</v>
      </c>
      <c r="B13" s="13">
        <v>450</v>
      </c>
      <c r="C13" s="14"/>
      <c r="D13" s="10">
        <f t="shared" si="0"/>
        <v>0</v>
      </c>
      <c r="E13" s="11">
        <f t="shared" si="1"/>
        <v>-100</v>
      </c>
      <c r="F13" s="15"/>
      <c r="G13" s="17">
        <v>611</v>
      </c>
    </row>
    <row r="14" spans="1:7" ht="18" customHeight="1">
      <c r="A14" s="12" t="s">
        <v>44</v>
      </c>
      <c r="B14" s="13">
        <v>2080</v>
      </c>
      <c r="C14" s="14">
        <v>19178</v>
      </c>
      <c r="D14" s="10">
        <f t="shared" si="0"/>
        <v>922.0192307692308</v>
      </c>
      <c r="E14" s="11">
        <f t="shared" si="1"/>
        <v>63.523192360163705</v>
      </c>
      <c r="F14" s="15"/>
      <c r="G14" s="17">
        <v>11728</v>
      </c>
    </row>
    <row r="15" spans="1:7" ht="18" customHeight="1">
      <c r="A15" s="12" t="s">
        <v>45</v>
      </c>
      <c r="B15" s="13">
        <v>23941</v>
      </c>
      <c r="C15" s="14">
        <v>7767</v>
      </c>
      <c r="D15" s="10">
        <f t="shared" si="0"/>
        <v>32.44225387410718</v>
      </c>
      <c r="E15" s="11">
        <f t="shared" si="1"/>
        <v>-50.99684542586751</v>
      </c>
      <c r="F15" s="15"/>
      <c r="G15" s="17">
        <v>15850</v>
      </c>
    </row>
    <row r="16" spans="1:7" ht="18" customHeight="1">
      <c r="A16" s="12" t="s">
        <v>46</v>
      </c>
      <c r="B16" s="13">
        <v>1524</v>
      </c>
      <c r="C16" s="14">
        <v>364</v>
      </c>
      <c r="D16" s="10">
        <f t="shared" si="0"/>
        <v>23.88451443569554</v>
      </c>
      <c r="E16" s="11">
        <f t="shared" si="1"/>
        <v>-25.865580448065174</v>
      </c>
      <c r="F16" s="15"/>
      <c r="G16" s="17">
        <v>491</v>
      </c>
    </row>
    <row r="17" spans="1:7" ht="18" customHeight="1">
      <c r="A17" s="12" t="s">
        <v>469</v>
      </c>
      <c r="B17" s="18">
        <v>400</v>
      </c>
      <c r="C17" s="14">
        <v>40</v>
      </c>
      <c r="D17" s="10">
        <f t="shared" si="0"/>
        <v>10</v>
      </c>
      <c r="E17" s="11">
        <f t="shared" si="1"/>
        <v>-59.183673469387756</v>
      </c>
      <c r="F17" s="15"/>
      <c r="G17" s="17">
        <v>98</v>
      </c>
    </row>
    <row r="18" spans="1:7" ht="18" customHeight="1">
      <c r="A18" s="12" t="s">
        <v>470</v>
      </c>
      <c r="B18" s="13">
        <v>211</v>
      </c>
      <c r="C18" s="14">
        <v>86</v>
      </c>
      <c r="D18" s="10">
        <f t="shared" si="0"/>
        <v>40.758293838862556</v>
      </c>
      <c r="E18" s="11">
        <f t="shared" si="1"/>
        <v>-1.1494252873563204</v>
      </c>
      <c r="F18" s="15"/>
      <c r="G18" s="17">
        <v>87</v>
      </c>
    </row>
    <row r="19" spans="1:7" ht="18" customHeight="1">
      <c r="A19" s="12" t="s">
        <v>471</v>
      </c>
      <c r="B19" s="13">
        <v>617</v>
      </c>
      <c r="C19" s="14">
        <v>310</v>
      </c>
      <c r="D19" s="10">
        <f t="shared" si="0"/>
        <v>50.24311183144247</v>
      </c>
      <c r="E19" s="11">
        <f t="shared" si="1"/>
        <v>30.801687763713083</v>
      </c>
      <c r="F19" s="15"/>
      <c r="G19" s="17">
        <v>237</v>
      </c>
    </row>
    <row r="20" spans="1:7" ht="18" customHeight="1">
      <c r="A20" s="12" t="s">
        <v>472</v>
      </c>
      <c r="B20" s="13">
        <v>4780</v>
      </c>
      <c r="C20" s="14">
        <v>1866</v>
      </c>
      <c r="D20" s="10">
        <f t="shared" si="0"/>
        <v>39.037656903765686</v>
      </c>
      <c r="E20" s="11">
        <f t="shared" si="1"/>
        <v>60.72351421188631</v>
      </c>
      <c r="F20" s="15"/>
      <c r="G20" s="17">
        <v>1161</v>
      </c>
    </row>
    <row r="21" spans="1:7" ht="18" customHeight="1">
      <c r="A21" s="12" t="s">
        <v>473</v>
      </c>
      <c r="B21" s="13">
        <v>130</v>
      </c>
      <c r="C21" s="14">
        <v>64</v>
      </c>
      <c r="D21" s="10">
        <f t="shared" si="0"/>
        <v>49.23076923076923</v>
      </c>
      <c r="E21" s="11">
        <f t="shared" si="1"/>
        <v>-53.623188405797094</v>
      </c>
      <c r="F21" s="15"/>
      <c r="G21" s="17">
        <v>138</v>
      </c>
    </row>
    <row r="22" spans="1:7" ht="18" customHeight="1">
      <c r="A22" s="12" t="s">
        <v>474</v>
      </c>
      <c r="B22" s="13">
        <v>754</v>
      </c>
      <c r="C22" s="14">
        <v>355</v>
      </c>
      <c r="D22" s="10">
        <f t="shared" si="0"/>
        <v>47.08222811671088</v>
      </c>
      <c r="E22" s="11">
        <f t="shared" si="1"/>
        <v>4.4117647058823595</v>
      </c>
      <c r="F22" s="15"/>
      <c r="G22" s="17">
        <v>340</v>
      </c>
    </row>
    <row r="23" spans="1:7" ht="18" customHeight="1">
      <c r="A23" s="12" t="s">
        <v>475</v>
      </c>
      <c r="B23" s="13">
        <v>5503</v>
      </c>
      <c r="C23" s="14">
        <v>66</v>
      </c>
      <c r="D23" s="10">
        <f t="shared" si="0"/>
        <v>1.1993458113756132</v>
      </c>
      <c r="E23" s="11">
        <f t="shared" si="1"/>
        <v>-97.83889980353635</v>
      </c>
      <c r="F23" s="15"/>
      <c r="G23" s="17">
        <v>3054</v>
      </c>
    </row>
    <row r="24" spans="1:6" ht="18" customHeight="1">
      <c r="A24" s="12" t="s">
        <v>476</v>
      </c>
      <c r="B24" s="13"/>
      <c r="C24" s="14"/>
      <c r="D24" s="10"/>
      <c r="E24" s="11"/>
      <c r="F24" s="15"/>
    </row>
    <row r="25" spans="1:7" ht="18" customHeight="1">
      <c r="A25" s="12" t="s">
        <v>55</v>
      </c>
      <c r="B25" s="13">
        <v>2215</v>
      </c>
      <c r="C25" s="14">
        <v>2215</v>
      </c>
      <c r="D25" s="10">
        <f t="shared" si="0"/>
        <v>100</v>
      </c>
      <c r="E25" s="11">
        <f t="shared" si="1"/>
        <v>-73.29716696805303</v>
      </c>
      <c r="F25" s="15"/>
      <c r="G25" s="17">
        <v>8295</v>
      </c>
    </row>
    <row r="26" spans="1:4" ht="18" customHeight="1">
      <c r="A26" s="19"/>
      <c r="B26" s="3"/>
      <c r="D26" s="20"/>
    </row>
  </sheetData>
  <sheetProtection/>
  <mergeCells count="1">
    <mergeCell ref="A1:F1"/>
  </mergeCells>
  <printOptions/>
  <pageMargins left="0.7479166666666667" right="0.7479166666666667" top="0.55" bottom="0.6194444444444445" header="0.5111111111111111" footer="0.5111111111111111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K26" sqref="K26"/>
    </sheetView>
  </sheetViews>
  <sheetFormatPr defaultColWidth="6.875" defaultRowHeight="14.25" customHeight="1"/>
  <sheetData/>
  <sheetProtection/>
  <printOptions horizontalCentered="1"/>
  <pageMargins left="0.15902777777777777" right="0.11944444444444445" top="0.6673611111111111" bottom="0.9395833333333333" header="0.5" footer="0.3097222222222222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2" sqref="A2"/>
    </sheetView>
  </sheetViews>
  <sheetFormatPr defaultColWidth="20.50390625" defaultRowHeight="30" customHeight="1"/>
  <cols>
    <col min="1" max="1" width="32.75390625" style="110" customWidth="1"/>
    <col min="2" max="2" width="19.375" style="110" customWidth="1"/>
    <col min="3" max="3" width="17.25390625" style="110" customWidth="1"/>
    <col min="4" max="4" width="18.75390625" style="114" customWidth="1"/>
    <col min="5" max="5" width="21.125" style="26" customWidth="1"/>
    <col min="6" max="6" width="11.50390625" style="110" customWidth="1"/>
    <col min="7" max="9" width="20.50390625" style="110" hidden="1" customWidth="1"/>
    <col min="10" max="16384" width="20.50390625" style="110" customWidth="1"/>
  </cols>
  <sheetData>
    <row r="1" spans="1:6" ht="30" customHeight="1">
      <c r="A1" s="129" t="s">
        <v>30</v>
      </c>
      <c r="B1" s="129"/>
      <c r="C1" s="129"/>
      <c r="D1" s="129"/>
      <c r="E1" s="33"/>
      <c r="F1" s="129"/>
    </row>
    <row r="2" spans="1:6" ht="22.5" customHeight="1">
      <c r="A2" s="113"/>
      <c r="F2" s="110" t="s">
        <v>1</v>
      </c>
    </row>
    <row r="3" spans="1:6" s="126" customFormat="1" ht="18" customHeight="1">
      <c r="A3" s="130" t="s">
        <v>31</v>
      </c>
      <c r="B3" s="130" t="s">
        <v>3</v>
      </c>
      <c r="C3" s="130" t="s">
        <v>32</v>
      </c>
      <c r="D3" s="130" t="s">
        <v>33</v>
      </c>
      <c r="E3" s="38" t="s">
        <v>6</v>
      </c>
      <c r="F3" s="130" t="s">
        <v>7</v>
      </c>
    </row>
    <row r="4" spans="1:7" s="127" customFormat="1" ht="18" customHeight="1">
      <c r="A4" s="131" t="s">
        <v>34</v>
      </c>
      <c r="B4" s="132">
        <f>SUM(B5:B265)</f>
        <v>200234</v>
      </c>
      <c r="C4" s="132">
        <f>SUM(C5:C26)</f>
        <v>199453</v>
      </c>
      <c r="D4" s="133">
        <f>C4/B4*100</f>
        <v>99.60995635106926</v>
      </c>
      <c r="E4" s="42">
        <f>(C4/G4-100%)*100</f>
        <v>23.705591942046244</v>
      </c>
      <c r="F4" s="132"/>
      <c r="G4" s="132">
        <f>SUM(G5:G25)</f>
        <v>161232</v>
      </c>
    </row>
    <row r="5" spans="1:7" ht="18" customHeight="1">
      <c r="A5" s="134" t="s">
        <v>35</v>
      </c>
      <c r="B5" s="132">
        <v>24044</v>
      </c>
      <c r="C5" s="135">
        <v>23549</v>
      </c>
      <c r="D5" s="133">
        <f aca="true" t="shared" si="0" ref="D5:D26">C5/B5*100</f>
        <v>97.94127433039428</v>
      </c>
      <c r="E5" s="42">
        <f aca="true" t="shared" si="1" ref="E5:E25">(C5/G5-100%)*100</f>
        <v>30.33539960150542</v>
      </c>
      <c r="F5" s="136"/>
      <c r="G5" s="132">
        <v>18068</v>
      </c>
    </row>
    <row r="6" spans="1:7" ht="18" customHeight="1">
      <c r="A6" s="134" t="s">
        <v>36</v>
      </c>
      <c r="B6" s="132">
        <v>191</v>
      </c>
      <c r="C6" s="135">
        <v>191</v>
      </c>
      <c r="D6" s="133">
        <f t="shared" si="0"/>
        <v>100</v>
      </c>
      <c r="E6" s="42">
        <f t="shared" si="1"/>
        <v>25.657894736842103</v>
      </c>
      <c r="F6" s="136"/>
      <c r="G6" s="132">
        <v>152</v>
      </c>
    </row>
    <row r="7" spans="1:7" ht="18" customHeight="1">
      <c r="A7" s="134" t="s">
        <v>37</v>
      </c>
      <c r="B7" s="132">
        <v>6420</v>
      </c>
      <c r="C7" s="135">
        <v>6420</v>
      </c>
      <c r="D7" s="133">
        <f t="shared" si="0"/>
        <v>100</v>
      </c>
      <c r="E7" s="42">
        <f t="shared" si="1"/>
        <v>18.8448722695298</v>
      </c>
      <c r="F7" s="136"/>
      <c r="G7" s="132">
        <v>5402</v>
      </c>
    </row>
    <row r="8" spans="1:9" ht="18" customHeight="1">
      <c r="A8" s="101" t="s">
        <v>38</v>
      </c>
      <c r="B8" s="132">
        <v>22376</v>
      </c>
      <c r="C8" s="135">
        <v>22369</v>
      </c>
      <c r="D8" s="133">
        <f t="shared" si="0"/>
        <v>99.96871648194494</v>
      </c>
      <c r="E8" s="42">
        <f t="shared" si="1"/>
        <v>9.282329376129761</v>
      </c>
      <c r="F8" s="136"/>
      <c r="G8" s="132">
        <v>20469</v>
      </c>
      <c r="H8" s="110">
        <f>G8+G10+G11+G12+G21</f>
        <v>69081</v>
      </c>
      <c r="I8" s="110">
        <f>H8/G4</f>
        <v>0.42845713009824354</v>
      </c>
    </row>
    <row r="9" spans="1:8" ht="18" customHeight="1">
      <c r="A9" s="134" t="s">
        <v>39</v>
      </c>
      <c r="B9" s="132">
        <v>1392</v>
      </c>
      <c r="C9" s="135">
        <v>1392</v>
      </c>
      <c r="D9" s="133">
        <f t="shared" si="0"/>
        <v>100</v>
      </c>
      <c r="E9" s="42">
        <f t="shared" si="1"/>
        <v>0.21598272138227959</v>
      </c>
      <c r="F9" s="136"/>
      <c r="G9" s="132">
        <v>1389</v>
      </c>
      <c r="H9" s="110" t="e">
        <f>#REF!+#REF!+#REF!+#REF!+#REF!</f>
        <v>#REF!</v>
      </c>
    </row>
    <row r="10" spans="1:7" s="128" customFormat="1" ht="18" customHeight="1">
      <c r="A10" s="101" t="s">
        <v>40</v>
      </c>
      <c r="B10" s="137">
        <v>3942</v>
      </c>
      <c r="C10" s="138">
        <v>3942</v>
      </c>
      <c r="D10" s="133">
        <f t="shared" si="0"/>
        <v>100</v>
      </c>
      <c r="E10" s="42">
        <f t="shared" si="1"/>
        <v>-2.0377733598409553</v>
      </c>
      <c r="F10" s="139"/>
      <c r="G10" s="137">
        <v>4024</v>
      </c>
    </row>
    <row r="11" spans="1:7" s="128" customFormat="1" ht="18" customHeight="1">
      <c r="A11" s="101" t="s">
        <v>41</v>
      </c>
      <c r="B11" s="137">
        <v>32563</v>
      </c>
      <c r="C11" s="138">
        <v>32523</v>
      </c>
      <c r="D11" s="133">
        <f t="shared" si="0"/>
        <v>99.87716119522157</v>
      </c>
      <c r="E11" s="42">
        <f t="shared" si="1"/>
        <v>14.372626248417507</v>
      </c>
      <c r="F11" s="139"/>
      <c r="G11" s="137">
        <v>28436</v>
      </c>
    </row>
    <row r="12" spans="1:7" s="128" customFormat="1" ht="18" customHeight="1">
      <c r="A12" s="101" t="s">
        <v>42</v>
      </c>
      <c r="B12" s="137">
        <v>13560</v>
      </c>
      <c r="C12" s="138">
        <v>13560</v>
      </c>
      <c r="D12" s="133">
        <f t="shared" si="0"/>
        <v>100</v>
      </c>
      <c r="E12" s="42">
        <f t="shared" si="1"/>
        <v>12.177365982792843</v>
      </c>
      <c r="F12" s="139"/>
      <c r="G12" s="137">
        <v>12088</v>
      </c>
    </row>
    <row r="13" spans="1:7" ht="18" customHeight="1">
      <c r="A13" s="134" t="s">
        <v>43</v>
      </c>
      <c r="B13" s="132">
        <v>9221</v>
      </c>
      <c r="C13" s="135">
        <v>9221</v>
      </c>
      <c r="D13" s="133">
        <f t="shared" si="0"/>
        <v>100</v>
      </c>
      <c r="E13" s="42">
        <f t="shared" si="1"/>
        <v>31.29716645308274</v>
      </c>
      <c r="F13" s="136"/>
      <c r="G13" s="132">
        <v>7023</v>
      </c>
    </row>
    <row r="14" spans="1:7" ht="18" customHeight="1">
      <c r="A14" s="134" t="s">
        <v>44</v>
      </c>
      <c r="B14" s="132">
        <v>23569</v>
      </c>
      <c r="C14" s="135">
        <v>23569</v>
      </c>
      <c r="D14" s="133">
        <f t="shared" si="0"/>
        <v>100</v>
      </c>
      <c r="E14" s="42">
        <f t="shared" si="1"/>
        <v>177.96910012973228</v>
      </c>
      <c r="F14" s="136"/>
      <c r="G14" s="132">
        <v>8479</v>
      </c>
    </row>
    <row r="15" spans="1:7" ht="18" customHeight="1">
      <c r="A15" s="134" t="s">
        <v>45</v>
      </c>
      <c r="B15" s="132">
        <v>48328</v>
      </c>
      <c r="C15" s="135">
        <v>48258</v>
      </c>
      <c r="D15" s="133">
        <f t="shared" si="0"/>
        <v>99.85515643105445</v>
      </c>
      <c r="E15" s="42">
        <f t="shared" si="1"/>
        <v>22.348705727251982</v>
      </c>
      <c r="F15" s="136"/>
      <c r="G15" s="132">
        <v>39443</v>
      </c>
    </row>
    <row r="16" spans="1:7" ht="18" customHeight="1">
      <c r="A16" s="134" t="s">
        <v>46</v>
      </c>
      <c r="B16" s="132">
        <v>5031</v>
      </c>
      <c r="C16" s="135">
        <v>5026</v>
      </c>
      <c r="D16" s="133">
        <f t="shared" si="0"/>
        <v>99.90061617968595</v>
      </c>
      <c r="E16" s="42">
        <f t="shared" si="1"/>
        <v>90.09077155824508</v>
      </c>
      <c r="F16" s="136"/>
      <c r="G16" s="132">
        <v>2644</v>
      </c>
    </row>
    <row r="17" spans="1:7" ht="18" customHeight="1">
      <c r="A17" s="134" t="s">
        <v>47</v>
      </c>
      <c r="B17" s="132">
        <v>402</v>
      </c>
      <c r="C17" s="135">
        <v>402</v>
      </c>
      <c r="D17" s="133">
        <f t="shared" si="0"/>
        <v>100</v>
      </c>
      <c r="E17" s="42">
        <f t="shared" si="1"/>
        <v>16.184971098265887</v>
      </c>
      <c r="F17" s="136"/>
      <c r="G17" s="132">
        <v>346</v>
      </c>
    </row>
    <row r="18" spans="1:7" ht="18" customHeight="1">
      <c r="A18" s="134" t="s">
        <v>48</v>
      </c>
      <c r="B18" s="132">
        <v>275</v>
      </c>
      <c r="C18" s="135">
        <v>275</v>
      </c>
      <c r="D18" s="133">
        <f t="shared" si="0"/>
        <v>100</v>
      </c>
      <c r="E18" s="42">
        <f t="shared" si="1"/>
        <v>-76.81281618887014</v>
      </c>
      <c r="F18" s="136"/>
      <c r="G18" s="132">
        <v>1186</v>
      </c>
    </row>
    <row r="19" spans="1:7" ht="18" customHeight="1">
      <c r="A19" s="134" t="s">
        <v>49</v>
      </c>
      <c r="B19" s="132">
        <v>200</v>
      </c>
      <c r="C19" s="135">
        <v>200</v>
      </c>
      <c r="D19" s="133">
        <f t="shared" si="0"/>
        <v>100</v>
      </c>
      <c r="E19" s="42">
        <f t="shared" si="1"/>
        <v>809.0909090909091</v>
      </c>
      <c r="F19" s="136"/>
      <c r="G19" s="132">
        <v>22</v>
      </c>
    </row>
    <row r="20" spans="1:7" ht="18" customHeight="1">
      <c r="A20" s="134" t="s">
        <v>50</v>
      </c>
      <c r="B20" s="132">
        <v>1108</v>
      </c>
      <c r="C20" s="135">
        <v>1108</v>
      </c>
      <c r="D20" s="133">
        <f t="shared" si="0"/>
        <v>100</v>
      </c>
      <c r="E20" s="42">
        <f t="shared" si="1"/>
        <v>8.734052993130526</v>
      </c>
      <c r="F20" s="136"/>
      <c r="G20" s="132">
        <v>1019</v>
      </c>
    </row>
    <row r="21" spans="1:7" s="128" customFormat="1" ht="18" customHeight="1">
      <c r="A21" s="101" t="s">
        <v>51</v>
      </c>
      <c r="B21" s="137">
        <v>3071</v>
      </c>
      <c r="C21" s="138">
        <v>3071</v>
      </c>
      <c r="D21" s="133">
        <f t="shared" si="0"/>
        <v>100</v>
      </c>
      <c r="E21" s="42">
        <f t="shared" si="1"/>
        <v>-24.43405511811023</v>
      </c>
      <c r="F21" s="139"/>
      <c r="G21" s="137">
        <v>4064</v>
      </c>
    </row>
    <row r="22" spans="1:7" ht="18" customHeight="1">
      <c r="A22" s="134" t="s">
        <v>52</v>
      </c>
      <c r="B22" s="132">
        <v>240</v>
      </c>
      <c r="C22" s="135">
        <v>240</v>
      </c>
      <c r="D22" s="133">
        <f t="shared" si="0"/>
        <v>100</v>
      </c>
      <c r="E22" s="42">
        <f t="shared" si="1"/>
        <v>-22.330097087378643</v>
      </c>
      <c r="F22" s="136"/>
      <c r="G22" s="132">
        <v>309</v>
      </c>
    </row>
    <row r="23" spans="1:7" ht="18" customHeight="1">
      <c r="A23" s="134" t="s">
        <v>53</v>
      </c>
      <c r="B23" s="132">
        <v>1366</v>
      </c>
      <c r="C23" s="135">
        <v>1366</v>
      </c>
      <c r="D23" s="133">
        <f t="shared" si="0"/>
        <v>100</v>
      </c>
      <c r="E23" s="42">
        <f t="shared" si="1"/>
        <v>-59.28464977645306</v>
      </c>
      <c r="F23" s="136"/>
      <c r="G23" s="132">
        <v>3355</v>
      </c>
    </row>
    <row r="24" spans="1:7" ht="18" customHeight="1">
      <c r="A24" s="134" t="s">
        <v>54</v>
      </c>
      <c r="B24" s="132">
        <v>903</v>
      </c>
      <c r="C24" s="135">
        <v>739</v>
      </c>
      <c r="D24" s="133">
        <f t="shared" si="0"/>
        <v>81.83831672203765</v>
      </c>
      <c r="E24" s="42">
        <f t="shared" si="1"/>
        <v>-8.31265508684863</v>
      </c>
      <c r="F24" s="136"/>
      <c r="G24" s="132">
        <v>806</v>
      </c>
    </row>
    <row r="25" spans="1:7" ht="18" customHeight="1">
      <c r="A25" s="134" t="s">
        <v>55</v>
      </c>
      <c r="B25" s="132">
        <v>2012</v>
      </c>
      <c r="C25" s="135">
        <v>2012</v>
      </c>
      <c r="D25" s="133">
        <f t="shared" si="0"/>
        <v>100</v>
      </c>
      <c r="E25" s="42">
        <f t="shared" si="1"/>
        <v>-19.776714513556616</v>
      </c>
      <c r="F25" s="136"/>
      <c r="G25" s="132">
        <v>2508</v>
      </c>
    </row>
    <row r="26" spans="1:7" ht="18" customHeight="1">
      <c r="A26" s="140" t="s">
        <v>56</v>
      </c>
      <c r="B26" s="141">
        <v>20</v>
      </c>
      <c r="C26" s="141">
        <v>20</v>
      </c>
      <c r="D26" s="133">
        <f t="shared" si="0"/>
        <v>100</v>
      </c>
      <c r="E26" s="142"/>
      <c r="F26" s="143"/>
      <c r="G26" s="143"/>
    </row>
  </sheetData>
  <sheetProtection/>
  <mergeCells count="1">
    <mergeCell ref="A1:F1"/>
  </mergeCells>
  <printOptions horizontalCentered="1"/>
  <pageMargins left="0.7513888888888889" right="0.6673611111111111" top="0.5902777777777778" bottom="0.4284722222222222" header="0.3104166666666667" footer="0.66736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zoomScaleSheetLayoutView="100" workbookViewId="0" topLeftCell="A1">
      <selection activeCell="E29" sqref="E29"/>
    </sheetView>
  </sheetViews>
  <sheetFormatPr defaultColWidth="12.125" defaultRowHeight="15" customHeight="1"/>
  <cols>
    <col min="1" max="1" width="9.50390625" style="28" customWidth="1"/>
    <col min="2" max="2" width="34.75390625" style="28" customWidth="1"/>
    <col min="3" max="6" width="19.625" style="28" customWidth="1"/>
    <col min="7" max="16384" width="12.125" style="28" customWidth="1"/>
  </cols>
  <sheetData>
    <row r="1" spans="1:6" s="28" customFormat="1" ht="36.75" customHeight="1">
      <c r="A1" s="84" t="s">
        <v>57</v>
      </c>
      <c r="B1" s="84"/>
      <c r="C1" s="84"/>
      <c r="D1" s="84"/>
      <c r="E1" s="84"/>
      <c r="F1" s="84"/>
    </row>
    <row r="2" spans="1:6" s="28" customFormat="1" ht="16.5" customHeight="1">
      <c r="A2" s="123"/>
      <c r="B2" s="123"/>
      <c r="D2" s="124"/>
      <c r="E2" s="124"/>
      <c r="F2" s="124" t="s">
        <v>58</v>
      </c>
    </row>
    <row r="3" spans="1:6" s="28" customFormat="1" ht="16.5" customHeight="1">
      <c r="A3" s="123"/>
      <c r="B3" s="123"/>
      <c r="D3" s="124"/>
      <c r="E3" s="124"/>
      <c r="F3" s="124" t="s">
        <v>59</v>
      </c>
    </row>
    <row r="4" spans="1:6" s="28" customFormat="1" ht="16.5" customHeight="1">
      <c r="A4" s="88" t="s">
        <v>60</v>
      </c>
      <c r="B4" s="88" t="s">
        <v>61</v>
      </c>
      <c r="C4" s="88" t="s">
        <v>62</v>
      </c>
      <c r="D4" s="88"/>
      <c r="E4" s="88" t="s">
        <v>63</v>
      </c>
      <c r="F4" s="88"/>
    </row>
    <row r="5" spans="1:6" s="28" customFormat="1" ht="21" customHeight="1">
      <c r="A5" s="88"/>
      <c r="B5" s="88"/>
      <c r="C5" s="88" t="s">
        <v>64</v>
      </c>
      <c r="D5" s="88" t="s">
        <v>65</v>
      </c>
      <c r="E5" s="88" t="s">
        <v>64</v>
      </c>
      <c r="F5" s="88" t="s">
        <v>65</v>
      </c>
    </row>
    <row r="6" spans="1:6" s="28" customFormat="1" ht="16.5" customHeight="1">
      <c r="A6" s="125"/>
      <c r="B6" s="88" t="s">
        <v>64</v>
      </c>
      <c r="C6" s="89">
        <f aca="true" t="shared" si="0" ref="C6:F6">SUM(C7,C12,C23,C31,C38,C42,C45,C49,C52,C58,C61,C66)</f>
        <v>134878</v>
      </c>
      <c r="D6" s="89">
        <f t="shared" si="0"/>
        <v>64903</v>
      </c>
      <c r="E6" s="89">
        <f t="shared" si="0"/>
        <v>200234</v>
      </c>
      <c r="F6" s="89">
        <f t="shared" si="0"/>
        <v>123222</v>
      </c>
    </row>
    <row r="7" spans="1:6" s="28" customFormat="1" ht="16.5" customHeight="1">
      <c r="A7" s="87">
        <v>501</v>
      </c>
      <c r="B7" s="121" t="s">
        <v>66</v>
      </c>
      <c r="C7" s="90">
        <v>11736</v>
      </c>
      <c r="D7" s="89">
        <f>SUM(D8:D11)</f>
        <v>11736</v>
      </c>
      <c r="E7" s="90">
        <v>11736</v>
      </c>
      <c r="F7" s="89">
        <f>SUM(F8:F11)</f>
        <v>11736</v>
      </c>
    </row>
    <row r="8" spans="1:6" s="28" customFormat="1" ht="16.5" customHeight="1">
      <c r="A8" s="87">
        <v>50101</v>
      </c>
      <c r="B8" s="118" t="s">
        <v>67</v>
      </c>
      <c r="C8" s="90">
        <v>6423</v>
      </c>
      <c r="D8" s="90">
        <v>6423</v>
      </c>
      <c r="E8" s="90">
        <v>6423</v>
      </c>
      <c r="F8" s="90">
        <v>6423</v>
      </c>
    </row>
    <row r="9" spans="1:6" s="28" customFormat="1" ht="16.5" customHeight="1">
      <c r="A9" s="87">
        <v>50102</v>
      </c>
      <c r="B9" s="118" t="s">
        <v>68</v>
      </c>
      <c r="C9" s="90">
        <v>3533</v>
      </c>
      <c r="D9" s="90">
        <v>3533</v>
      </c>
      <c r="E9" s="90">
        <v>3533</v>
      </c>
      <c r="F9" s="90">
        <v>3533</v>
      </c>
    </row>
    <row r="10" spans="1:6" s="28" customFormat="1" ht="16.5" customHeight="1">
      <c r="A10" s="87">
        <v>50103</v>
      </c>
      <c r="B10" s="118" t="s">
        <v>69</v>
      </c>
      <c r="C10" s="90">
        <v>908</v>
      </c>
      <c r="D10" s="90">
        <v>908</v>
      </c>
      <c r="E10" s="90">
        <v>908</v>
      </c>
      <c r="F10" s="90">
        <v>908</v>
      </c>
    </row>
    <row r="11" spans="1:6" s="28" customFormat="1" ht="16.5" customHeight="1">
      <c r="A11" s="87">
        <v>50199</v>
      </c>
      <c r="B11" s="118" t="s">
        <v>70</v>
      </c>
      <c r="C11" s="90">
        <v>872</v>
      </c>
      <c r="D11" s="90">
        <v>872</v>
      </c>
      <c r="E11" s="90">
        <v>872</v>
      </c>
      <c r="F11" s="90">
        <v>872</v>
      </c>
    </row>
    <row r="12" spans="1:6" s="28" customFormat="1" ht="16.5" customHeight="1">
      <c r="A12" s="87">
        <v>502</v>
      </c>
      <c r="B12" s="121" t="s">
        <v>71</v>
      </c>
      <c r="C12" s="90">
        <v>19803</v>
      </c>
      <c r="D12" s="89">
        <f>SUM(D13:D22)</f>
        <v>3545</v>
      </c>
      <c r="E12" s="90">
        <v>26485</v>
      </c>
      <c r="F12" s="89">
        <f>SUM(F13:F22)</f>
        <v>26114</v>
      </c>
    </row>
    <row r="13" spans="1:6" s="28" customFormat="1" ht="16.5" customHeight="1">
      <c r="A13" s="87">
        <v>50201</v>
      </c>
      <c r="B13" s="118" t="s">
        <v>72</v>
      </c>
      <c r="C13" s="90">
        <v>3545</v>
      </c>
      <c r="D13" s="90">
        <v>3545</v>
      </c>
      <c r="E13" s="90">
        <v>10105</v>
      </c>
      <c r="F13" s="90">
        <v>10105</v>
      </c>
    </row>
    <row r="14" spans="1:6" s="28" customFormat="1" ht="16.5" customHeight="1">
      <c r="A14" s="87">
        <v>50202</v>
      </c>
      <c r="B14" s="118" t="s">
        <v>73</v>
      </c>
      <c r="C14" s="90">
        <v>92</v>
      </c>
      <c r="D14" s="90">
        <v>0</v>
      </c>
      <c r="E14" s="90">
        <v>119</v>
      </c>
      <c r="F14" s="90">
        <v>119</v>
      </c>
    </row>
    <row r="15" spans="1:6" s="28" customFormat="1" ht="16.5" customHeight="1">
      <c r="A15" s="87">
        <v>50203</v>
      </c>
      <c r="B15" s="118" t="s">
        <v>74</v>
      </c>
      <c r="C15" s="90">
        <v>0</v>
      </c>
      <c r="D15" s="90">
        <v>0</v>
      </c>
      <c r="E15" s="90">
        <v>238</v>
      </c>
      <c r="F15" s="90">
        <v>238</v>
      </c>
    </row>
    <row r="16" spans="1:6" s="28" customFormat="1" ht="16.5" customHeight="1">
      <c r="A16" s="87">
        <v>50204</v>
      </c>
      <c r="B16" s="118" t="s">
        <v>75</v>
      </c>
      <c r="C16" s="90">
        <v>0</v>
      </c>
      <c r="D16" s="90">
        <v>0</v>
      </c>
      <c r="E16" s="90">
        <v>216</v>
      </c>
      <c r="F16" s="90">
        <v>216</v>
      </c>
    </row>
    <row r="17" spans="1:6" s="28" customFormat="1" ht="16.5" customHeight="1">
      <c r="A17" s="87">
        <v>50205</v>
      </c>
      <c r="B17" s="118" t="s">
        <v>76</v>
      </c>
      <c r="C17" s="90">
        <v>0</v>
      </c>
      <c r="D17" s="90">
        <v>0</v>
      </c>
      <c r="E17" s="90">
        <v>7168</v>
      </c>
      <c r="F17" s="90">
        <v>7168</v>
      </c>
    </row>
    <row r="18" spans="1:6" s="28" customFormat="1" ht="16.5" customHeight="1">
      <c r="A18" s="87">
        <v>50206</v>
      </c>
      <c r="B18" s="118" t="s">
        <v>77</v>
      </c>
      <c r="C18" s="90">
        <v>5</v>
      </c>
      <c r="D18" s="90">
        <v>0</v>
      </c>
      <c r="E18" s="90">
        <v>0</v>
      </c>
      <c r="F18" s="90">
        <v>0</v>
      </c>
    </row>
    <row r="19" spans="1:6" s="28" customFormat="1" ht="16.5" customHeight="1">
      <c r="A19" s="87">
        <v>50207</v>
      </c>
      <c r="B19" s="118" t="s">
        <v>78</v>
      </c>
      <c r="C19" s="90">
        <v>0</v>
      </c>
      <c r="D19" s="90">
        <v>0</v>
      </c>
      <c r="E19" s="90">
        <v>0</v>
      </c>
      <c r="F19" s="90">
        <v>0</v>
      </c>
    </row>
    <row r="20" spans="1:6" s="28" customFormat="1" ht="16.5" customHeight="1">
      <c r="A20" s="87">
        <v>50208</v>
      </c>
      <c r="B20" s="118" t="s">
        <v>79</v>
      </c>
      <c r="C20" s="90">
        <v>349</v>
      </c>
      <c r="D20" s="90">
        <v>0</v>
      </c>
      <c r="E20" s="90">
        <v>363</v>
      </c>
      <c r="F20" s="90">
        <v>363</v>
      </c>
    </row>
    <row r="21" spans="1:6" s="28" customFormat="1" ht="16.5" customHeight="1">
      <c r="A21" s="87">
        <v>50209</v>
      </c>
      <c r="B21" s="118" t="s">
        <v>80</v>
      </c>
      <c r="C21" s="90">
        <v>0</v>
      </c>
      <c r="D21" s="90">
        <v>0</v>
      </c>
      <c r="E21" s="90">
        <v>1347</v>
      </c>
      <c r="F21" s="90">
        <v>977</v>
      </c>
    </row>
    <row r="22" spans="1:6" s="28" customFormat="1" ht="16.5" customHeight="1">
      <c r="A22" s="87">
        <v>50299</v>
      </c>
      <c r="B22" s="118" t="s">
        <v>81</v>
      </c>
      <c r="C22" s="90">
        <v>15812</v>
      </c>
      <c r="D22" s="90">
        <v>0</v>
      </c>
      <c r="E22" s="90">
        <v>6929</v>
      </c>
      <c r="F22" s="90">
        <v>6928</v>
      </c>
    </row>
    <row r="23" spans="1:6" s="28" customFormat="1" ht="16.5" customHeight="1">
      <c r="A23" s="87">
        <v>503</v>
      </c>
      <c r="B23" s="121" t="s">
        <v>82</v>
      </c>
      <c r="C23" s="90">
        <v>12719</v>
      </c>
      <c r="D23" s="89">
        <f>SUM(D24:D30)</f>
        <v>0</v>
      </c>
      <c r="E23" s="90">
        <v>22141</v>
      </c>
      <c r="F23" s="89">
        <f>SUM(F24:F30)</f>
        <v>0</v>
      </c>
    </row>
    <row r="24" spans="1:6" s="28" customFormat="1" ht="16.5" customHeight="1">
      <c r="A24" s="87">
        <v>50301</v>
      </c>
      <c r="B24" s="118" t="s">
        <v>83</v>
      </c>
      <c r="C24" s="90">
        <v>0</v>
      </c>
      <c r="D24" s="90">
        <v>0</v>
      </c>
      <c r="E24" s="90">
        <v>679</v>
      </c>
      <c r="F24" s="90">
        <v>0</v>
      </c>
    </row>
    <row r="25" spans="1:6" s="28" customFormat="1" ht="16.5" customHeight="1">
      <c r="A25" s="87">
        <v>50302</v>
      </c>
      <c r="B25" s="118" t="s">
        <v>84</v>
      </c>
      <c r="C25" s="90">
        <v>12719</v>
      </c>
      <c r="D25" s="90">
        <v>0</v>
      </c>
      <c r="E25" s="90">
        <v>17921</v>
      </c>
      <c r="F25" s="90">
        <v>0</v>
      </c>
    </row>
    <row r="26" spans="1:6" s="28" customFormat="1" ht="16.5" customHeight="1">
      <c r="A26" s="87">
        <v>50303</v>
      </c>
      <c r="B26" s="118" t="s">
        <v>85</v>
      </c>
      <c r="C26" s="90">
        <v>0</v>
      </c>
      <c r="D26" s="90">
        <v>0</v>
      </c>
      <c r="E26" s="90">
        <v>8</v>
      </c>
      <c r="F26" s="90">
        <v>0</v>
      </c>
    </row>
    <row r="27" spans="1:6" s="28" customFormat="1" ht="16.5" customHeight="1">
      <c r="A27" s="87">
        <v>50305</v>
      </c>
      <c r="B27" s="118" t="s">
        <v>86</v>
      </c>
      <c r="C27" s="90">
        <v>0</v>
      </c>
      <c r="D27" s="90">
        <v>0</v>
      </c>
      <c r="E27" s="90">
        <v>630</v>
      </c>
      <c r="F27" s="90">
        <v>0</v>
      </c>
    </row>
    <row r="28" spans="1:6" s="28" customFormat="1" ht="16.5" customHeight="1">
      <c r="A28" s="87">
        <v>50306</v>
      </c>
      <c r="B28" s="118" t="s">
        <v>87</v>
      </c>
      <c r="C28" s="90">
        <v>0</v>
      </c>
      <c r="D28" s="90">
        <v>0</v>
      </c>
      <c r="E28" s="90">
        <v>1655</v>
      </c>
      <c r="F28" s="90">
        <v>0</v>
      </c>
    </row>
    <row r="29" spans="1:6" s="28" customFormat="1" ht="16.5" customHeight="1">
      <c r="A29" s="87">
        <v>50307</v>
      </c>
      <c r="B29" s="118" t="s">
        <v>88</v>
      </c>
      <c r="C29" s="90">
        <v>0</v>
      </c>
      <c r="D29" s="90">
        <v>0</v>
      </c>
      <c r="E29" s="90">
        <v>1131</v>
      </c>
      <c r="F29" s="90">
        <v>0</v>
      </c>
    </row>
    <row r="30" spans="1:6" s="28" customFormat="1" ht="16.5" customHeight="1">
      <c r="A30" s="87">
        <v>50399</v>
      </c>
      <c r="B30" s="118" t="s">
        <v>89</v>
      </c>
      <c r="C30" s="90">
        <v>0</v>
      </c>
      <c r="D30" s="90">
        <v>0</v>
      </c>
      <c r="E30" s="90">
        <v>117</v>
      </c>
      <c r="F30" s="90">
        <v>0</v>
      </c>
    </row>
    <row r="31" spans="1:6" s="28" customFormat="1" ht="16.5" customHeight="1">
      <c r="A31" s="87">
        <v>504</v>
      </c>
      <c r="B31" s="121" t="s">
        <v>90</v>
      </c>
      <c r="C31" s="90">
        <v>0</v>
      </c>
      <c r="D31" s="89">
        <f>SUM(D32:D37)</f>
        <v>0</v>
      </c>
      <c r="E31" s="90">
        <v>35045</v>
      </c>
      <c r="F31" s="89">
        <f>SUM(F32:F37)</f>
        <v>0</v>
      </c>
    </row>
    <row r="32" spans="1:6" s="28" customFormat="1" ht="16.5" customHeight="1">
      <c r="A32" s="87">
        <v>50401</v>
      </c>
      <c r="B32" s="118" t="s">
        <v>83</v>
      </c>
      <c r="C32" s="90">
        <v>0</v>
      </c>
      <c r="D32" s="90">
        <v>0</v>
      </c>
      <c r="E32" s="90">
        <v>2675</v>
      </c>
      <c r="F32" s="90">
        <v>0</v>
      </c>
    </row>
    <row r="33" spans="1:6" s="28" customFormat="1" ht="16.5" customHeight="1">
      <c r="A33" s="87">
        <v>50402</v>
      </c>
      <c r="B33" s="118" t="s">
        <v>84</v>
      </c>
      <c r="C33" s="90">
        <v>0</v>
      </c>
      <c r="D33" s="90">
        <v>0</v>
      </c>
      <c r="E33" s="90">
        <v>26550</v>
      </c>
      <c r="F33" s="90">
        <v>0</v>
      </c>
    </row>
    <row r="34" spans="1:6" s="28" customFormat="1" ht="16.5" customHeight="1">
      <c r="A34" s="87">
        <v>50403</v>
      </c>
      <c r="B34" s="118" t="s">
        <v>85</v>
      </c>
      <c r="C34" s="90">
        <v>0</v>
      </c>
      <c r="D34" s="90">
        <v>0</v>
      </c>
      <c r="E34" s="90">
        <v>0</v>
      </c>
      <c r="F34" s="90">
        <v>0</v>
      </c>
    </row>
    <row r="35" spans="1:6" s="28" customFormat="1" ht="16.5" customHeight="1">
      <c r="A35" s="87">
        <v>50404</v>
      </c>
      <c r="B35" s="118" t="s">
        <v>87</v>
      </c>
      <c r="C35" s="90">
        <v>0</v>
      </c>
      <c r="D35" s="90">
        <v>0</v>
      </c>
      <c r="E35" s="90">
        <v>0</v>
      </c>
      <c r="F35" s="90">
        <v>0</v>
      </c>
    </row>
    <row r="36" spans="1:6" s="28" customFormat="1" ht="16.5" customHeight="1">
      <c r="A36" s="87">
        <v>50405</v>
      </c>
      <c r="B36" s="118" t="s">
        <v>88</v>
      </c>
      <c r="C36" s="90">
        <v>0</v>
      </c>
      <c r="D36" s="90">
        <v>0</v>
      </c>
      <c r="E36" s="90">
        <v>0</v>
      </c>
      <c r="F36" s="90">
        <v>0</v>
      </c>
    </row>
    <row r="37" spans="1:6" s="28" customFormat="1" ht="16.5" customHeight="1">
      <c r="A37" s="87">
        <v>50499</v>
      </c>
      <c r="B37" s="118" t="s">
        <v>89</v>
      </c>
      <c r="C37" s="90">
        <v>0</v>
      </c>
      <c r="D37" s="90">
        <v>0</v>
      </c>
      <c r="E37" s="90">
        <v>5820</v>
      </c>
      <c r="F37" s="90">
        <v>0</v>
      </c>
    </row>
    <row r="38" spans="1:6" s="28" customFormat="1" ht="16.5" customHeight="1">
      <c r="A38" s="87">
        <v>505</v>
      </c>
      <c r="B38" s="121" t="s">
        <v>91</v>
      </c>
      <c r="C38" s="90">
        <v>37504</v>
      </c>
      <c r="D38" s="89">
        <f>SUM(D39:D41)</f>
        <v>36139</v>
      </c>
      <c r="E38" s="90">
        <v>45014</v>
      </c>
      <c r="F38" s="89">
        <f>SUM(F39:F41)</f>
        <v>44605</v>
      </c>
    </row>
    <row r="39" spans="1:6" s="28" customFormat="1" ht="16.5" customHeight="1">
      <c r="A39" s="87">
        <v>50501</v>
      </c>
      <c r="B39" s="118" t="s">
        <v>92</v>
      </c>
      <c r="C39" s="90">
        <v>35667</v>
      </c>
      <c r="D39" s="90">
        <v>35667</v>
      </c>
      <c r="E39" s="90">
        <v>35667</v>
      </c>
      <c r="F39" s="90">
        <v>35667</v>
      </c>
    </row>
    <row r="40" spans="1:6" s="28" customFormat="1" ht="16.5" customHeight="1">
      <c r="A40" s="87">
        <v>50502</v>
      </c>
      <c r="B40" s="118" t="s">
        <v>93</v>
      </c>
      <c r="C40" s="90">
        <v>726</v>
      </c>
      <c r="D40" s="90">
        <v>472</v>
      </c>
      <c r="E40" s="90">
        <v>8938</v>
      </c>
      <c r="F40" s="90">
        <v>8938</v>
      </c>
    </row>
    <row r="41" spans="1:6" s="28" customFormat="1" ht="16.5" customHeight="1">
      <c r="A41" s="87">
        <v>50599</v>
      </c>
      <c r="B41" s="118" t="s">
        <v>94</v>
      </c>
      <c r="C41" s="90">
        <v>1111</v>
      </c>
      <c r="D41" s="90">
        <v>0</v>
      </c>
      <c r="E41" s="90">
        <v>409</v>
      </c>
      <c r="F41" s="90">
        <v>0</v>
      </c>
    </row>
    <row r="42" spans="1:6" s="28" customFormat="1" ht="16.5" customHeight="1">
      <c r="A42" s="87">
        <v>506</v>
      </c>
      <c r="B42" s="121" t="s">
        <v>95</v>
      </c>
      <c r="C42" s="90">
        <v>8206</v>
      </c>
      <c r="D42" s="89">
        <f>SUM(D43:D44)</f>
        <v>0</v>
      </c>
      <c r="E42" s="90">
        <v>2114</v>
      </c>
      <c r="F42" s="89">
        <f>SUM(F43:F44)</f>
        <v>0</v>
      </c>
    </row>
    <row r="43" spans="1:6" s="28" customFormat="1" ht="16.5" customHeight="1">
      <c r="A43" s="87">
        <v>50601</v>
      </c>
      <c r="B43" s="118" t="s">
        <v>96</v>
      </c>
      <c r="C43" s="90">
        <v>8206</v>
      </c>
      <c r="D43" s="90">
        <v>0</v>
      </c>
      <c r="E43" s="90">
        <v>1877</v>
      </c>
      <c r="F43" s="90">
        <v>0</v>
      </c>
    </row>
    <row r="44" spans="1:6" s="28" customFormat="1" ht="16.5" customHeight="1">
      <c r="A44" s="87">
        <v>50602</v>
      </c>
      <c r="B44" s="118" t="s">
        <v>97</v>
      </c>
      <c r="C44" s="90">
        <v>0</v>
      </c>
      <c r="D44" s="90">
        <v>0</v>
      </c>
      <c r="E44" s="90">
        <v>237</v>
      </c>
      <c r="F44" s="90">
        <v>0</v>
      </c>
    </row>
    <row r="45" spans="1:6" s="28" customFormat="1" ht="16.5" customHeight="1">
      <c r="A45" s="87">
        <v>507</v>
      </c>
      <c r="B45" s="121" t="s">
        <v>98</v>
      </c>
      <c r="C45" s="90">
        <v>2169</v>
      </c>
      <c r="D45" s="89">
        <f>SUM(D46:D48)</f>
        <v>0</v>
      </c>
      <c r="E45" s="90">
        <v>7516</v>
      </c>
      <c r="F45" s="89">
        <f>SUM(F46:F48)</f>
        <v>7516</v>
      </c>
    </row>
    <row r="46" spans="1:6" s="28" customFormat="1" ht="16.5" customHeight="1">
      <c r="A46" s="87">
        <v>50701</v>
      </c>
      <c r="B46" s="118" t="s">
        <v>99</v>
      </c>
      <c r="C46" s="90">
        <v>871</v>
      </c>
      <c r="D46" s="90">
        <v>0</v>
      </c>
      <c r="E46" s="90">
        <v>4285</v>
      </c>
      <c r="F46" s="90">
        <v>4285</v>
      </c>
    </row>
    <row r="47" spans="1:6" s="28" customFormat="1" ht="16.5" customHeight="1">
      <c r="A47" s="87">
        <v>50702</v>
      </c>
      <c r="B47" s="118" t="s">
        <v>100</v>
      </c>
      <c r="C47" s="90">
        <v>1298</v>
      </c>
      <c r="D47" s="90">
        <v>0</v>
      </c>
      <c r="E47" s="90">
        <v>0</v>
      </c>
      <c r="F47" s="90">
        <v>0</v>
      </c>
    </row>
    <row r="48" spans="1:6" s="28" customFormat="1" ht="16.5" customHeight="1">
      <c r="A48" s="87">
        <v>50799</v>
      </c>
      <c r="B48" s="118" t="s">
        <v>101</v>
      </c>
      <c r="C48" s="90">
        <v>0</v>
      </c>
      <c r="D48" s="90">
        <v>0</v>
      </c>
      <c r="E48" s="90">
        <v>3231</v>
      </c>
      <c r="F48" s="90">
        <v>3231</v>
      </c>
    </row>
    <row r="49" spans="1:6" s="28" customFormat="1" ht="16.5" customHeight="1">
      <c r="A49" s="87">
        <v>508</v>
      </c>
      <c r="B49" s="121" t="s">
        <v>102</v>
      </c>
      <c r="C49" s="90">
        <v>0</v>
      </c>
      <c r="D49" s="89">
        <f>SUM(D50:D51)</f>
        <v>0</v>
      </c>
      <c r="E49" s="90">
        <v>147</v>
      </c>
      <c r="F49" s="89">
        <f>SUM(F50:F51)</f>
        <v>0</v>
      </c>
    </row>
    <row r="50" spans="1:6" s="28" customFormat="1" ht="16.5" customHeight="1">
      <c r="A50" s="87">
        <v>50801</v>
      </c>
      <c r="B50" s="118" t="s">
        <v>103</v>
      </c>
      <c r="C50" s="90">
        <v>0</v>
      </c>
      <c r="D50" s="90">
        <v>0</v>
      </c>
      <c r="E50" s="90">
        <v>0</v>
      </c>
      <c r="F50" s="90">
        <v>0</v>
      </c>
    </row>
    <row r="51" spans="1:6" s="28" customFormat="1" ht="16.5" customHeight="1">
      <c r="A51" s="87">
        <v>50802</v>
      </c>
      <c r="B51" s="118" t="s">
        <v>104</v>
      </c>
      <c r="C51" s="90">
        <v>0</v>
      </c>
      <c r="D51" s="90">
        <v>0</v>
      </c>
      <c r="E51" s="90">
        <v>147</v>
      </c>
      <c r="F51" s="90">
        <v>0</v>
      </c>
    </row>
    <row r="52" spans="1:6" s="28" customFormat="1" ht="16.5" customHeight="1">
      <c r="A52" s="87">
        <v>509</v>
      </c>
      <c r="B52" s="121" t="s">
        <v>105</v>
      </c>
      <c r="C52" s="90">
        <v>35008</v>
      </c>
      <c r="D52" s="89">
        <f>SUM(D53:D57)</f>
        <v>13483</v>
      </c>
      <c r="E52" s="90">
        <v>33251</v>
      </c>
      <c r="F52" s="89">
        <f>SUM(F53:F57)</f>
        <v>33251</v>
      </c>
    </row>
    <row r="53" spans="1:6" s="28" customFormat="1" ht="16.5" customHeight="1">
      <c r="A53" s="87">
        <v>50901</v>
      </c>
      <c r="B53" s="118" t="s">
        <v>106</v>
      </c>
      <c r="C53" s="90">
        <v>287</v>
      </c>
      <c r="D53" s="90">
        <v>27</v>
      </c>
      <c r="E53" s="90">
        <v>2105</v>
      </c>
      <c r="F53" s="90">
        <v>2105</v>
      </c>
    </row>
    <row r="54" spans="1:6" s="28" customFormat="1" ht="16.5" customHeight="1">
      <c r="A54" s="87">
        <v>50902</v>
      </c>
      <c r="B54" s="118" t="s">
        <v>107</v>
      </c>
      <c r="C54" s="90">
        <v>207</v>
      </c>
      <c r="D54" s="90">
        <v>0</v>
      </c>
      <c r="E54" s="90">
        <v>587</v>
      </c>
      <c r="F54" s="90">
        <v>587</v>
      </c>
    </row>
    <row r="55" spans="1:6" s="28" customFormat="1" ht="16.5" customHeight="1">
      <c r="A55" s="87">
        <v>50903</v>
      </c>
      <c r="B55" s="118" t="s">
        <v>108</v>
      </c>
      <c r="C55" s="90">
        <v>0</v>
      </c>
      <c r="D55" s="90">
        <v>61</v>
      </c>
      <c r="E55" s="90">
        <v>516</v>
      </c>
      <c r="F55" s="90">
        <v>516</v>
      </c>
    </row>
    <row r="56" spans="1:6" s="28" customFormat="1" ht="16.5" customHeight="1">
      <c r="A56" s="87">
        <v>50905</v>
      </c>
      <c r="B56" s="118" t="s">
        <v>109</v>
      </c>
      <c r="C56" s="90">
        <v>9983</v>
      </c>
      <c r="D56" s="90">
        <v>0</v>
      </c>
      <c r="E56" s="90">
        <v>8360</v>
      </c>
      <c r="F56" s="90">
        <v>8360</v>
      </c>
    </row>
    <row r="57" spans="1:6" s="28" customFormat="1" ht="16.5" customHeight="1">
      <c r="A57" s="87">
        <v>50999</v>
      </c>
      <c r="B57" s="118" t="s">
        <v>110</v>
      </c>
      <c r="C57" s="90">
        <v>24531</v>
      </c>
      <c r="D57" s="90">
        <v>13395</v>
      </c>
      <c r="E57" s="90">
        <v>21683</v>
      </c>
      <c r="F57" s="90">
        <v>21683</v>
      </c>
    </row>
    <row r="58" spans="1:6" s="28" customFormat="1" ht="16.5" customHeight="1">
      <c r="A58" s="87">
        <v>510</v>
      </c>
      <c r="B58" s="121" t="s">
        <v>111</v>
      </c>
      <c r="C58" s="90">
        <v>1708</v>
      </c>
      <c r="D58" s="89">
        <f>SUM(D59:D60)</f>
        <v>0</v>
      </c>
      <c r="E58" s="90">
        <v>7449</v>
      </c>
      <c r="F58" s="89">
        <f>SUM(F59:F60)</f>
        <v>0</v>
      </c>
    </row>
    <row r="59" spans="1:6" s="28" customFormat="1" ht="16.5" customHeight="1">
      <c r="A59" s="87">
        <v>51002</v>
      </c>
      <c r="B59" s="118" t="s">
        <v>112</v>
      </c>
      <c r="C59" s="90">
        <v>1708</v>
      </c>
      <c r="D59" s="90">
        <v>0</v>
      </c>
      <c r="E59" s="90">
        <v>7449</v>
      </c>
      <c r="F59" s="90">
        <v>0</v>
      </c>
    </row>
    <row r="60" spans="1:6" s="28" customFormat="1" ht="16.5" customHeight="1">
      <c r="A60" s="87">
        <v>51003</v>
      </c>
      <c r="B60" s="118" t="s">
        <v>113</v>
      </c>
      <c r="C60" s="90">
        <v>0</v>
      </c>
      <c r="D60" s="90">
        <v>0</v>
      </c>
      <c r="E60" s="90">
        <v>0</v>
      </c>
      <c r="F60" s="90">
        <v>0</v>
      </c>
    </row>
    <row r="61" spans="1:6" s="28" customFormat="1" ht="16.5" customHeight="1">
      <c r="A61" s="87">
        <v>511</v>
      </c>
      <c r="B61" s="121" t="s">
        <v>114</v>
      </c>
      <c r="C61" s="90">
        <v>3458</v>
      </c>
      <c r="D61" s="89">
        <f>SUM(D62:D65)</f>
        <v>0</v>
      </c>
      <c r="E61" s="90">
        <v>2032</v>
      </c>
      <c r="F61" s="89">
        <f>SUM(F62:F65)</f>
        <v>0</v>
      </c>
    </row>
    <row r="62" spans="1:6" s="28" customFormat="1" ht="16.5" customHeight="1">
      <c r="A62" s="87">
        <v>51101</v>
      </c>
      <c r="B62" s="118" t="s">
        <v>115</v>
      </c>
      <c r="C62" s="90">
        <v>3458</v>
      </c>
      <c r="D62" s="90">
        <v>0</v>
      </c>
      <c r="E62" s="90">
        <v>2012</v>
      </c>
      <c r="F62" s="90">
        <v>0</v>
      </c>
    </row>
    <row r="63" spans="1:6" s="28" customFormat="1" ht="16.5" customHeight="1">
      <c r="A63" s="87">
        <v>51102</v>
      </c>
      <c r="B63" s="118" t="s">
        <v>116</v>
      </c>
      <c r="C63" s="90">
        <v>0</v>
      </c>
      <c r="D63" s="90">
        <v>0</v>
      </c>
      <c r="E63" s="90">
        <v>0</v>
      </c>
      <c r="F63" s="90">
        <v>0</v>
      </c>
    </row>
    <row r="64" spans="1:6" s="28" customFormat="1" ht="16.5" customHeight="1">
      <c r="A64" s="87">
        <v>51103</v>
      </c>
      <c r="B64" s="118" t="s">
        <v>117</v>
      </c>
      <c r="C64" s="90">
        <v>0</v>
      </c>
      <c r="D64" s="90">
        <v>0</v>
      </c>
      <c r="E64" s="90">
        <v>20</v>
      </c>
      <c r="F64" s="90">
        <v>0</v>
      </c>
    </row>
    <row r="65" spans="1:6" s="28" customFormat="1" ht="16.5" customHeight="1">
      <c r="A65" s="87">
        <v>51104</v>
      </c>
      <c r="B65" s="118" t="s">
        <v>118</v>
      </c>
      <c r="C65" s="90">
        <v>0</v>
      </c>
      <c r="D65" s="90">
        <v>0</v>
      </c>
      <c r="E65" s="90">
        <v>0</v>
      </c>
      <c r="F65" s="90">
        <v>0</v>
      </c>
    </row>
    <row r="66" spans="1:6" s="28" customFormat="1" ht="16.5" customHeight="1">
      <c r="A66" s="87">
        <v>599</v>
      </c>
      <c r="B66" s="121" t="s">
        <v>119</v>
      </c>
      <c r="C66" s="90">
        <v>2567</v>
      </c>
      <c r="D66" s="89">
        <f>SUM(D67:D70)</f>
        <v>0</v>
      </c>
      <c r="E66" s="90">
        <v>7304</v>
      </c>
      <c r="F66" s="89">
        <f>SUM(F67:F70)</f>
        <v>0</v>
      </c>
    </row>
    <row r="67" spans="1:6" s="28" customFormat="1" ht="16.5" customHeight="1">
      <c r="A67" s="87">
        <v>59906</v>
      </c>
      <c r="B67" s="118" t="s">
        <v>120</v>
      </c>
      <c r="C67" s="90">
        <v>0</v>
      </c>
      <c r="D67" s="90">
        <v>0</v>
      </c>
      <c r="E67" s="90">
        <v>0</v>
      </c>
      <c r="F67" s="90">
        <v>0</v>
      </c>
    </row>
    <row r="68" spans="1:6" s="28" customFormat="1" ht="16.5" customHeight="1">
      <c r="A68" s="87">
        <v>59907</v>
      </c>
      <c r="B68" s="118" t="s">
        <v>121</v>
      </c>
      <c r="C68" s="90">
        <v>0</v>
      </c>
      <c r="D68" s="90">
        <v>0</v>
      </c>
      <c r="E68" s="90">
        <v>0</v>
      </c>
      <c r="F68" s="90">
        <v>0</v>
      </c>
    </row>
    <row r="69" spans="1:6" s="28" customFormat="1" ht="16.5" customHeight="1">
      <c r="A69" s="87">
        <v>59908</v>
      </c>
      <c r="B69" s="118" t="s">
        <v>122</v>
      </c>
      <c r="C69" s="90">
        <v>0</v>
      </c>
      <c r="D69" s="90">
        <v>0</v>
      </c>
      <c r="E69" s="90">
        <v>0</v>
      </c>
      <c r="F69" s="90">
        <v>0</v>
      </c>
    </row>
    <row r="70" spans="1:6" s="28" customFormat="1" ht="16.5" customHeight="1">
      <c r="A70" s="87">
        <v>59999</v>
      </c>
      <c r="B70" s="118" t="s">
        <v>123</v>
      </c>
      <c r="C70" s="90">
        <v>2567</v>
      </c>
      <c r="D70" s="90">
        <v>0</v>
      </c>
      <c r="E70" s="90">
        <v>7304</v>
      </c>
      <c r="F70" s="90">
        <v>0</v>
      </c>
    </row>
  </sheetData>
  <sheetProtection/>
  <mergeCells count="5">
    <mergeCell ref="A1:F1"/>
    <mergeCell ref="C4:D4"/>
    <mergeCell ref="E4:F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9"/>
  <sheetViews>
    <sheetView zoomScaleSheetLayoutView="100" workbookViewId="0" topLeftCell="A1">
      <selection activeCell="A1" sqref="A1:D1"/>
    </sheetView>
  </sheetViews>
  <sheetFormatPr defaultColWidth="12.125" defaultRowHeight="16.5" customHeight="1"/>
  <cols>
    <col min="1" max="1" width="41.75390625" style="28" customWidth="1"/>
    <col min="2" max="2" width="19.50390625" style="28" customWidth="1"/>
    <col min="3" max="3" width="40.625" style="28" customWidth="1"/>
    <col min="4" max="4" width="19.50390625" style="28" customWidth="1"/>
    <col min="5" max="16384" width="12.125" style="28" customWidth="1"/>
  </cols>
  <sheetData>
    <row r="1" spans="1:4" s="28" customFormat="1" ht="33.75" customHeight="1">
      <c r="A1" s="84" t="s">
        <v>124</v>
      </c>
      <c r="B1" s="84"/>
      <c r="C1" s="84"/>
      <c r="D1" s="84"/>
    </row>
    <row r="2" spans="1:4" s="28" customFormat="1" ht="16.5" customHeight="1">
      <c r="A2" s="85" t="s">
        <v>125</v>
      </c>
      <c r="B2" s="85"/>
      <c r="C2" s="85"/>
      <c r="D2" s="85"/>
    </row>
    <row r="3" spans="1:4" s="28" customFormat="1" ht="16.5" customHeight="1">
      <c r="A3" s="85" t="s">
        <v>1</v>
      </c>
      <c r="B3" s="85"/>
      <c r="C3" s="85"/>
      <c r="D3" s="85"/>
    </row>
    <row r="4" spans="1:4" s="28" customFormat="1" ht="16.5" customHeight="1">
      <c r="A4" s="88" t="s">
        <v>126</v>
      </c>
      <c r="B4" s="88" t="s">
        <v>127</v>
      </c>
      <c r="C4" s="88" t="s">
        <v>126</v>
      </c>
      <c r="D4" s="88" t="s">
        <v>127</v>
      </c>
    </row>
    <row r="5" spans="1:4" s="28" customFormat="1" ht="16.5" customHeight="1">
      <c r="A5" s="121" t="s">
        <v>128</v>
      </c>
      <c r="B5" s="89">
        <f>'[1]L01'!C5</f>
        <v>49510</v>
      </c>
      <c r="C5" s="121" t="s">
        <v>64</v>
      </c>
      <c r="D5" s="89">
        <f>'[1]L02'!C5</f>
        <v>199453</v>
      </c>
    </row>
    <row r="6" spans="1:4" s="28" customFormat="1" ht="16.5" customHeight="1">
      <c r="A6" s="121" t="s">
        <v>129</v>
      </c>
      <c r="B6" s="89">
        <f>SUM(B7,B14,B50)</f>
        <v>133963</v>
      </c>
      <c r="C6" s="121" t="s">
        <v>130</v>
      </c>
      <c r="D6" s="89">
        <f>SUM(D7,D14,D50)</f>
        <v>0</v>
      </c>
    </row>
    <row r="7" spans="1:4" s="28" customFormat="1" ht="16.5" customHeight="1">
      <c r="A7" s="121" t="s">
        <v>131</v>
      </c>
      <c r="B7" s="89">
        <f>SUM(B8:B13)</f>
        <v>-3050</v>
      </c>
      <c r="C7" s="121" t="s">
        <v>132</v>
      </c>
      <c r="D7" s="89">
        <f>SUM(D8:D13)</f>
        <v>0</v>
      </c>
    </row>
    <row r="8" spans="1:4" s="28" customFormat="1" ht="16.5" customHeight="1">
      <c r="A8" s="118" t="s">
        <v>133</v>
      </c>
      <c r="B8" s="90">
        <v>-219</v>
      </c>
      <c r="C8" s="118" t="s">
        <v>134</v>
      </c>
      <c r="D8" s="90">
        <v>0</v>
      </c>
    </row>
    <row r="9" spans="1:4" s="28" customFormat="1" ht="16.5" customHeight="1">
      <c r="A9" s="118" t="s">
        <v>135</v>
      </c>
      <c r="B9" s="90">
        <v>189</v>
      </c>
      <c r="C9" s="118" t="s">
        <v>136</v>
      </c>
      <c r="D9" s="90">
        <v>0</v>
      </c>
    </row>
    <row r="10" spans="1:4" s="28" customFormat="1" ht="16.5" customHeight="1">
      <c r="A10" s="118" t="s">
        <v>137</v>
      </c>
      <c r="B10" s="90">
        <v>1085</v>
      </c>
      <c r="C10" s="118" t="s">
        <v>138</v>
      </c>
      <c r="D10" s="90">
        <v>0</v>
      </c>
    </row>
    <row r="11" spans="1:4" s="28" customFormat="1" ht="16.5" customHeight="1">
      <c r="A11" s="118" t="s">
        <v>139</v>
      </c>
      <c r="B11" s="90">
        <v>3</v>
      </c>
      <c r="C11" s="118" t="s">
        <v>140</v>
      </c>
      <c r="D11" s="90">
        <v>0</v>
      </c>
    </row>
    <row r="12" spans="1:4" s="28" customFormat="1" ht="16.5" customHeight="1">
      <c r="A12" s="118" t="s">
        <v>141</v>
      </c>
      <c r="B12" s="90">
        <v>-4108</v>
      </c>
      <c r="C12" s="118" t="s">
        <v>142</v>
      </c>
      <c r="D12" s="90">
        <v>0</v>
      </c>
    </row>
    <row r="13" spans="1:4" s="28" customFormat="1" ht="16.5" customHeight="1">
      <c r="A13" s="118" t="s">
        <v>143</v>
      </c>
      <c r="B13" s="90">
        <v>0</v>
      </c>
      <c r="C13" s="118" t="s">
        <v>144</v>
      </c>
      <c r="D13" s="90">
        <v>0</v>
      </c>
    </row>
    <row r="14" spans="1:4" s="28" customFormat="1" ht="16.5" customHeight="1">
      <c r="A14" s="121" t="s">
        <v>145</v>
      </c>
      <c r="B14" s="89">
        <f>SUM(B15:B49)</f>
        <v>112525</v>
      </c>
      <c r="C14" s="121" t="s">
        <v>146</v>
      </c>
      <c r="D14" s="89">
        <f>SUM(D15:D49)</f>
        <v>0</v>
      </c>
    </row>
    <row r="15" spans="1:4" s="28" customFormat="1" ht="16.5" customHeight="1">
      <c r="A15" s="118" t="s">
        <v>147</v>
      </c>
      <c r="B15" s="90">
        <v>330</v>
      </c>
      <c r="C15" s="118" t="s">
        <v>148</v>
      </c>
      <c r="D15" s="90">
        <v>0</v>
      </c>
    </row>
    <row r="16" spans="1:4" s="28" customFormat="1" ht="16.5" customHeight="1">
      <c r="A16" s="118" t="s">
        <v>149</v>
      </c>
      <c r="B16" s="90">
        <v>28186</v>
      </c>
      <c r="C16" s="118" t="s">
        <v>150</v>
      </c>
      <c r="D16" s="90">
        <v>0</v>
      </c>
    </row>
    <row r="17" spans="1:4" s="28" customFormat="1" ht="16.5" customHeight="1">
      <c r="A17" s="118" t="s">
        <v>151</v>
      </c>
      <c r="B17" s="90">
        <v>32438</v>
      </c>
      <c r="C17" s="118" t="s">
        <v>152</v>
      </c>
      <c r="D17" s="90">
        <v>0</v>
      </c>
    </row>
    <row r="18" spans="1:4" s="28" customFormat="1" ht="16.5" customHeight="1">
      <c r="A18" s="118" t="s">
        <v>153</v>
      </c>
      <c r="B18" s="90">
        <v>1489</v>
      </c>
      <c r="C18" s="118" t="s">
        <v>154</v>
      </c>
      <c r="D18" s="90">
        <v>0</v>
      </c>
    </row>
    <row r="19" spans="1:4" s="28" customFormat="1" ht="16.5" customHeight="1">
      <c r="A19" s="118" t="s">
        <v>155</v>
      </c>
      <c r="B19" s="90">
        <v>154</v>
      </c>
      <c r="C19" s="118" t="s">
        <v>156</v>
      </c>
      <c r="D19" s="90">
        <v>0</v>
      </c>
    </row>
    <row r="20" spans="1:4" s="28" customFormat="1" ht="16.5" customHeight="1">
      <c r="A20" s="118" t="s">
        <v>157</v>
      </c>
      <c r="B20" s="90">
        <v>0</v>
      </c>
      <c r="C20" s="118" t="s">
        <v>158</v>
      </c>
      <c r="D20" s="90">
        <v>0</v>
      </c>
    </row>
    <row r="21" spans="1:4" s="28" customFormat="1" ht="16.5" customHeight="1">
      <c r="A21" s="118" t="s">
        <v>159</v>
      </c>
      <c r="B21" s="90">
        <v>0</v>
      </c>
      <c r="C21" s="118" t="s">
        <v>160</v>
      </c>
      <c r="D21" s="90">
        <v>0</v>
      </c>
    </row>
    <row r="22" spans="1:4" s="28" customFormat="1" ht="16.5" customHeight="1">
      <c r="A22" s="118" t="s">
        <v>161</v>
      </c>
      <c r="B22" s="90">
        <v>284</v>
      </c>
      <c r="C22" s="118" t="s">
        <v>162</v>
      </c>
      <c r="D22" s="90">
        <v>0</v>
      </c>
    </row>
    <row r="23" spans="1:4" s="28" customFormat="1" ht="16.5" customHeight="1">
      <c r="A23" s="118" t="s">
        <v>163</v>
      </c>
      <c r="B23" s="90">
        <v>7829</v>
      </c>
      <c r="C23" s="118" t="s">
        <v>164</v>
      </c>
      <c r="D23" s="90">
        <v>0</v>
      </c>
    </row>
    <row r="24" spans="1:4" s="28" customFormat="1" ht="16.5" customHeight="1">
      <c r="A24" s="118" t="s">
        <v>165</v>
      </c>
      <c r="B24" s="90">
        <v>520</v>
      </c>
      <c r="C24" s="118" t="s">
        <v>166</v>
      </c>
      <c r="D24" s="90">
        <v>0</v>
      </c>
    </row>
    <row r="25" spans="1:4" s="28" customFormat="1" ht="16.5" customHeight="1">
      <c r="A25" s="118" t="s">
        <v>167</v>
      </c>
      <c r="B25" s="90">
        <v>0</v>
      </c>
      <c r="C25" s="118" t="s">
        <v>168</v>
      </c>
      <c r="D25" s="90">
        <v>0</v>
      </c>
    </row>
    <row r="26" spans="1:4" s="28" customFormat="1" ht="16.5" customHeight="1">
      <c r="A26" s="118" t="s">
        <v>169</v>
      </c>
      <c r="B26" s="90">
        <v>0</v>
      </c>
      <c r="C26" s="118" t="s">
        <v>170</v>
      </c>
      <c r="D26" s="90">
        <v>0</v>
      </c>
    </row>
    <row r="27" spans="1:4" s="28" customFormat="1" ht="16.5" customHeight="1">
      <c r="A27" s="118" t="s">
        <v>171</v>
      </c>
      <c r="B27" s="90">
        <v>9495</v>
      </c>
      <c r="C27" s="118" t="s">
        <v>172</v>
      </c>
      <c r="D27" s="90">
        <v>0</v>
      </c>
    </row>
    <row r="28" spans="1:4" s="28" customFormat="1" ht="16.5" customHeight="1">
      <c r="A28" s="118" t="s">
        <v>173</v>
      </c>
      <c r="B28" s="90">
        <v>0</v>
      </c>
      <c r="C28" s="118" t="s">
        <v>174</v>
      </c>
      <c r="D28" s="90">
        <v>0</v>
      </c>
    </row>
    <row r="29" spans="1:4" s="28" customFormat="1" ht="16.5" customHeight="1">
      <c r="A29" s="118" t="s">
        <v>175</v>
      </c>
      <c r="B29" s="90">
        <v>0</v>
      </c>
      <c r="C29" s="118" t="s">
        <v>176</v>
      </c>
      <c r="D29" s="90">
        <v>0</v>
      </c>
    </row>
    <row r="30" spans="1:4" s="28" customFormat="1" ht="16.5" customHeight="1">
      <c r="A30" s="118" t="s">
        <v>177</v>
      </c>
      <c r="B30" s="90">
        <v>0</v>
      </c>
      <c r="C30" s="118" t="s">
        <v>178</v>
      </c>
      <c r="D30" s="90">
        <v>0</v>
      </c>
    </row>
    <row r="31" spans="1:4" s="28" customFormat="1" ht="16.5" customHeight="1">
      <c r="A31" s="118" t="s">
        <v>179</v>
      </c>
      <c r="B31" s="90">
        <v>891</v>
      </c>
      <c r="C31" s="118" t="s">
        <v>180</v>
      </c>
      <c r="D31" s="90">
        <v>0</v>
      </c>
    </row>
    <row r="32" spans="1:4" s="28" customFormat="1" ht="16.5" customHeight="1">
      <c r="A32" s="118" t="s">
        <v>181</v>
      </c>
      <c r="B32" s="90">
        <v>3873</v>
      </c>
      <c r="C32" s="118" t="s">
        <v>182</v>
      </c>
      <c r="D32" s="90">
        <v>0</v>
      </c>
    </row>
    <row r="33" spans="1:4" s="28" customFormat="1" ht="16.5" customHeight="1">
      <c r="A33" s="118" t="s">
        <v>183</v>
      </c>
      <c r="B33" s="90">
        <v>41</v>
      </c>
      <c r="C33" s="118" t="s">
        <v>184</v>
      </c>
      <c r="D33" s="90">
        <v>0</v>
      </c>
    </row>
    <row r="34" spans="1:4" s="28" customFormat="1" ht="16.5" customHeight="1">
      <c r="A34" s="118" t="s">
        <v>185</v>
      </c>
      <c r="B34" s="90">
        <v>443</v>
      </c>
      <c r="C34" s="118" t="s">
        <v>186</v>
      </c>
      <c r="D34" s="90">
        <v>0</v>
      </c>
    </row>
    <row r="35" spans="1:4" s="28" customFormat="1" ht="16.5" customHeight="1">
      <c r="A35" s="118" t="s">
        <v>187</v>
      </c>
      <c r="B35" s="90">
        <v>13602</v>
      </c>
      <c r="C35" s="118" t="s">
        <v>188</v>
      </c>
      <c r="D35" s="90">
        <v>0</v>
      </c>
    </row>
    <row r="36" spans="1:4" s="28" customFormat="1" ht="16.5" customHeight="1">
      <c r="A36" s="118" t="s">
        <v>189</v>
      </c>
      <c r="B36" s="90">
        <v>2894</v>
      </c>
      <c r="C36" s="118" t="s">
        <v>190</v>
      </c>
      <c r="D36" s="90">
        <v>0</v>
      </c>
    </row>
    <row r="37" spans="1:4" s="28" customFormat="1" ht="16.5" customHeight="1">
      <c r="A37" s="118" t="s">
        <v>191</v>
      </c>
      <c r="B37" s="90">
        <v>1688</v>
      </c>
      <c r="C37" s="118" t="s">
        <v>192</v>
      </c>
      <c r="D37" s="90">
        <v>0</v>
      </c>
    </row>
    <row r="38" spans="1:4" s="28" customFormat="1" ht="16.5" customHeight="1">
      <c r="A38" s="118" t="s">
        <v>193</v>
      </c>
      <c r="B38" s="90">
        <v>0</v>
      </c>
      <c r="C38" s="118" t="s">
        <v>194</v>
      </c>
      <c r="D38" s="90">
        <v>0</v>
      </c>
    </row>
    <row r="39" spans="1:4" s="28" customFormat="1" ht="16.5" customHeight="1">
      <c r="A39" s="118" t="s">
        <v>195</v>
      </c>
      <c r="B39" s="90">
        <v>4415</v>
      </c>
      <c r="C39" s="118" t="s">
        <v>196</v>
      </c>
      <c r="D39" s="90">
        <v>0</v>
      </c>
    </row>
    <row r="40" spans="1:4" s="28" customFormat="1" ht="16.5" customHeight="1">
      <c r="A40" s="118" t="s">
        <v>197</v>
      </c>
      <c r="B40" s="90">
        <v>2389</v>
      </c>
      <c r="C40" s="118" t="s">
        <v>198</v>
      </c>
      <c r="D40" s="90">
        <v>0</v>
      </c>
    </row>
    <row r="41" spans="1:4" s="28" customFormat="1" ht="16.5" customHeight="1">
      <c r="A41" s="118" t="s">
        <v>199</v>
      </c>
      <c r="B41" s="90">
        <v>0</v>
      </c>
      <c r="C41" s="118" t="s">
        <v>200</v>
      </c>
      <c r="D41" s="90">
        <v>0</v>
      </c>
    </row>
    <row r="42" spans="1:4" s="28" customFormat="1" ht="16.5" customHeight="1">
      <c r="A42" s="118" t="s">
        <v>201</v>
      </c>
      <c r="B42" s="90">
        <v>0</v>
      </c>
      <c r="C42" s="118" t="s">
        <v>202</v>
      </c>
      <c r="D42" s="90">
        <v>0</v>
      </c>
    </row>
    <row r="43" spans="1:4" s="28" customFormat="1" ht="16.5" customHeight="1">
      <c r="A43" s="118" t="s">
        <v>203</v>
      </c>
      <c r="B43" s="90">
        <v>0</v>
      </c>
      <c r="C43" s="118" t="s">
        <v>204</v>
      </c>
      <c r="D43" s="90">
        <v>0</v>
      </c>
    </row>
    <row r="44" spans="1:4" s="28" customFormat="1" ht="16.5" customHeight="1">
      <c r="A44" s="118" t="s">
        <v>205</v>
      </c>
      <c r="B44" s="90">
        <v>0</v>
      </c>
      <c r="C44" s="118" t="s">
        <v>206</v>
      </c>
      <c r="D44" s="90">
        <v>0</v>
      </c>
    </row>
    <row r="45" spans="1:4" s="28" customFormat="1" ht="16.5" customHeight="1">
      <c r="A45" s="118" t="s">
        <v>207</v>
      </c>
      <c r="B45" s="90">
        <v>838</v>
      </c>
      <c r="C45" s="118" t="s">
        <v>208</v>
      </c>
      <c r="D45" s="90">
        <v>0</v>
      </c>
    </row>
    <row r="46" spans="1:4" s="28" customFormat="1" ht="16.5" customHeight="1">
      <c r="A46" s="118" t="s">
        <v>209</v>
      </c>
      <c r="B46" s="90">
        <v>0</v>
      </c>
      <c r="C46" s="118" t="s">
        <v>210</v>
      </c>
      <c r="D46" s="90">
        <v>0</v>
      </c>
    </row>
    <row r="47" spans="1:4" s="28" customFormat="1" ht="16.5" customHeight="1">
      <c r="A47" s="118" t="s">
        <v>211</v>
      </c>
      <c r="B47" s="90">
        <v>0</v>
      </c>
      <c r="C47" s="118" t="s">
        <v>212</v>
      </c>
      <c r="D47" s="90">
        <v>0</v>
      </c>
    </row>
    <row r="48" spans="1:4" s="28" customFormat="1" ht="16.5" customHeight="1">
      <c r="A48" s="118" t="s">
        <v>213</v>
      </c>
      <c r="B48" s="90">
        <v>0</v>
      </c>
      <c r="C48" s="118" t="s">
        <v>214</v>
      </c>
      <c r="D48" s="90">
        <v>0</v>
      </c>
    </row>
    <row r="49" spans="1:4" s="28" customFormat="1" ht="16.5" customHeight="1">
      <c r="A49" s="118" t="s">
        <v>215</v>
      </c>
      <c r="B49" s="90">
        <v>726</v>
      </c>
      <c r="C49" s="118" t="s">
        <v>216</v>
      </c>
      <c r="D49" s="90">
        <v>0</v>
      </c>
    </row>
    <row r="50" spans="1:4" s="28" customFormat="1" ht="16.5" customHeight="1">
      <c r="A50" s="121" t="s">
        <v>217</v>
      </c>
      <c r="B50" s="89">
        <f>SUM(B51:B71)</f>
        <v>24488</v>
      </c>
      <c r="C50" s="121" t="s">
        <v>218</v>
      </c>
      <c r="D50" s="89">
        <f>SUM(D51:D71)</f>
        <v>0</v>
      </c>
    </row>
    <row r="51" spans="1:4" s="28" customFormat="1" ht="16.5" customHeight="1">
      <c r="A51" s="118" t="s">
        <v>219</v>
      </c>
      <c r="B51" s="90">
        <v>231</v>
      </c>
      <c r="C51" s="118" t="s">
        <v>219</v>
      </c>
      <c r="D51" s="90">
        <v>0</v>
      </c>
    </row>
    <row r="52" spans="1:4" s="28" customFormat="1" ht="16.5" customHeight="1">
      <c r="A52" s="118" t="s">
        <v>220</v>
      </c>
      <c r="B52" s="90">
        <v>0</v>
      </c>
      <c r="C52" s="118" t="s">
        <v>220</v>
      </c>
      <c r="D52" s="90">
        <v>0</v>
      </c>
    </row>
    <row r="53" spans="1:4" s="28" customFormat="1" ht="16.5" customHeight="1">
      <c r="A53" s="118" t="s">
        <v>221</v>
      </c>
      <c r="B53" s="90">
        <v>0</v>
      </c>
      <c r="C53" s="118" t="s">
        <v>221</v>
      </c>
      <c r="D53" s="90">
        <v>0</v>
      </c>
    </row>
    <row r="54" spans="1:4" s="28" customFormat="1" ht="16.5" customHeight="1">
      <c r="A54" s="118" t="s">
        <v>222</v>
      </c>
      <c r="B54" s="90">
        <v>216</v>
      </c>
      <c r="C54" s="118" t="s">
        <v>222</v>
      </c>
      <c r="D54" s="90">
        <v>0</v>
      </c>
    </row>
    <row r="55" spans="1:4" s="28" customFormat="1" ht="16.5" customHeight="1">
      <c r="A55" s="118" t="s">
        <v>223</v>
      </c>
      <c r="B55" s="90">
        <v>1861</v>
      </c>
      <c r="C55" s="118" t="s">
        <v>223</v>
      </c>
      <c r="D55" s="90">
        <v>0</v>
      </c>
    </row>
    <row r="56" spans="1:4" s="28" customFormat="1" ht="16.5" customHeight="1">
      <c r="A56" s="118" t="s">
        <v>224</v>
      </c>
      <c r="B56" s="90">
        <v>10</v>
      </c>
      <c r="C56" s="118" t="s">
        <v>224</v>
      </c>
      <c r="D56" s="90">
        <v>0</v>
      </c>
    </row>
    <row r="57" spans="1:4" s="28" customFormat="1" ht="16.5" customHeight="1">
      <c r="A57" s="118" t="s">
        <v>225</v>
      </c>
      <c r="B57" s="90">
        <v>2042</v>
      </c>
      <c r="C57" s="118" t="s">
        <v>225</v>
      </c>
      <c r="D57" s="90">
        <v>0</v>
      </c>
    </row>
    <row r="58" spans="1:4" s="28" customFormat="1" ht="16.5" customHeight="1">
      <c r="A58" s="118" t="s">
        <v>226</v>
      </c>
      <c r="B58" s="90">
        <v>613</v>
      </c>
      <c r="C58" s="118" t="s">
        <v>226</v>
      </c>
      <c r="D58" s="90">
        <v>0</v>
      </c>
    </row>
    <row r="59" spans="1:4" s="28" customFormat="1" ht="16.5" customHeight="1">
      <c r="A59" s="118" t="s">
        <v>227</v>
      </c>
      <c r="B59" s="90">
        <v>1318</v>
      </c>
      <c r="C59" s="118" t="s">
        <v>227</v>
      </c>
      <c r="D59" s="90">
        <v>0</v>
      </c>
    </row>
    <row r="60" spans="1:4" s="28" customFormat="1" ht="16.5" customHeight="1">
      <c r="A60" s="118" t="s">
        <v>228</v>
      </c>
      <c r="B60" s="90">
        <v>6127</v>
      </c>
      <c r="C60" s="118" t="s">
        <v>228</v>
      </c>
      <c r="D60" s="90">
        <v>0</v>
      </c>
    </row>
    <row r="61" spans="1:4" s="28" customFormat="1" ht="16.5" customHeight="1">
      <c r="A61" s="118" t="s">
        <v>229</v>
      </c>
      <c r="B61" s="90">
        <v>2013</v>
      </c>
      <c r="C61" s="118" t="s">
        <v>229</v>
      </c>
      <c r="D61" s="90">
        <v>0</v>
      </c>
    </row>
    <row r="62" spans="1:4" s="28" customFormat="1" ht="16.5" customHeight="1">
      <c r="A62" s="118" t="s">
        <v>230</v>
      </c>
      <c r="B62" s="90">
        <v>9280</v>
      </c>
      <c r="C62" s="118" t="s">
        <v>230</v>
      </c>
      <c r="D62" s="90">
        <v>0</v>
      </c>
    </row>
    <row r="63" spans="1:4" s="28" customFormat="1" ht="16.5" customHeight="1">
      <c r="A63" s="118" t="s">
        <v>231</v>
      </c>
      <c r="B63" s="90">
        <v>35</v>
      </c>
      <c r="C63" s="118" t="s">
        <v>231</v>
      </c>
      <c r="D63" s="90">
        <v>0</v>
      </c>
    </row>
    <row r="64" spans="1:4" s="28" customFormat="1" ht="16.5" customHeight="1">
      <c r="A64" s="118" t="s">
        <v>232</v>
      </c>
      <c r="B64" s="90">
        <v>205</v>
      </c>
      <c r="C64" s="118" t="s">
        <v>232</v>
      </c>
      <c r="D64" s="90">
        <v>0</v>
      </c>
    </row>
    <row r="65" spans="1:4" s="28" customFormat="1" ht="16.5" customHeight="1">
      <c r="A65" s="118" t="s">
        <v>233</v>
      </c>
      <c r="B65" s="90">
        <v>-139</v>
      </c>
      <c r="C65" s="118" t="s">
        <v>233</v>
      </c>
      <c r="D65" s="90">
        <v>0</v>
      </c>
    </row>
    <row r="66" spans="1:4" s="28" customFormat="1" ht="16.5" customHeight="1">
      <c r="A66" s="118" t="s">
        <v>234</v>
      </c>
      <c r="B66" s="90">
        <v>0</v>
      </c>
      <c r="C66" s="118" t="s">
        <v>234</v>
      </c>
      <c r="D66" s="90">
        <v>0</v>
      </c>
    </row>
    <row r="67" spans="1:4" s="28" customFormat="1" ht="16.5" customHeight="1">
      <c r="A67" s="118" t="s">
        <v>235</v>
      </c>
      <c r="B67" s="90">
        <v>44</v>
      </c>
      <c r="C67" s="118" t="s">
        <v>235</v>
      </c>
      <c r="D67" s="90">
        <v>0</v>
      </c>
    </row>
    <row r="68" spans="1:4" s="28" customFormat="1" ht="16.5" customHeight="1">
      <c r="A68" s="118" t="s">
        <v>236</v>
      </c>
      <c r="B68" s="90">
        <v>113</v>
      </c>
      <c r="C68" s="118" t="s">
        <v>236</v>
      </c>
      <c r="D68" s="90">
        <v>0</v>
      </c>
    </row>
    <row r="69" spans="1:4" s="28" customFormat="1" ht="16.5" customHeight="1">
      <c r="A69" s="118" t="s">
        <v>237</v>
      </c>
      <c r="B69" s="90">
        <v>0</v>
      </c>
      <c r="C69" s="118" t="s">
        <v>237</v>
      </c>
      <c r="D69" s="90">
        <v>0</v>
      </c>
    </row>
    <row r="70" spans="1:4" s="28" customFormat="1" ht="16.5" customHeight="1">
      <c r="A70" s="118" t="s">
        <v>238</v>
      </c>
      <c r="B70" s="90">
        <v>413</v>
      </c>
      <c r="C70" s="118" t="s">
        <v>238</v>
      </c>
      <c r="D70" s="90">
        <v>0</v>
      </c>
    </row>
    <row r="71" spans="1:4" s="28" customFormat="1" ht="16.5" customHeight="1">
      <c r="A71" s="118" t="s">
        <v>239</v>
      </c>
      <c r="B71" s="90">
        <v>106</v>
      </c>
      <c r="C71" s="118" t="s">
        <v>240</v>
      </c>
      <c r="D71" s="90">
        <v>0</v>
      </c>
    </row>
    <row r="72" spans="1:4" s="28" customFormat="1" ht="16.5" customHeight="1">
      <c r="A72" s="121" t="s">
        <v>241</v>
      </c>
      <c r="B72" s="89">
        <f>SUM(B73:B74)</f>
        <v>0</v>
      </c>
      <c r="C72" s="121" t="s">
        <v>242</v>
      </c>
      <c r="D72" s="89">
        <f>SUM(D73:D74)</f>
        <v>-2320</v>
      </c>
    </row>
    <row r="73" spans="1:4" s="28" customFormat="1" ht="16.5" customHeight="1">
      <c r="A73" s="118" t="s">
        <v>243</v>
      </c>
      <c r="B73" s="90">
        <v>0</v>
      </c>
      <c r="C73" s="118" t="s">
        <v>244</v>
      </c>
      <c r="D73" s="90">
        <v>0</v>
      </c>
    </row>
    <row r="74" spans="1:4" s="28" customFormat="1" ht="16.5" customHeight="1">
      <c r="A74" s="118" t="s">
        <v>245</v>
      </c>
      <c r="B74" s="90">
        <v>0</v>
      </c>
      <c r="C74" s="118" t="s">
        <v>246</v>
      </c>
      <c r="D74" s="90">
        <v>-2320</v>
      </c>
    </row>
    <row r="75" spans="1:4" s="28" customFormat="1" ht="16.5" customHeight="1">
      <c r="A75" s="121" t="s">
        <v>247</v>
      </c>
      <c r="B75" s="119">
        <v>0</v>
      </c>
      <c r="C75" s="118"/>
      <c r="D75" s="122"/>
    </row>
    <row r="76" spans="1:4" s="28" customFormat="1" ht="16.5" customHeight="1">
      <c r="A76" s="121" t="s">
        <v>248</v>
      </c>
      <c r="B76" s="119">
        <v>2486</v>
      </c>
      <c r="C76" s="118"/>
      <c r="D76" s="122"/>
    </row>
    <row r="77" spans="1:4" s="28" customFormat="1" ht="16.5" customHeight="1">
      <c r="A77" s="121" t="s">
        <v>249</v>
      </c>
      <c r="B77" s="89">
        <f>SUM(B78:B81)</f>
        <v>2572</v>
      </c>
      <c r="C77" s="121" t="s">
        <v>250</v>
      </c>
      <c r="D77" s="120">
        <v>0</v>
      </c>
    </row>
    <row r="78" spans="1:4" s="28" customFormat="1" ht="16.5" customHeight="1">
      <c r="A78" s="118" t="s">
        <v>251</v>
      </c>
      <c r="B78" s="120">
        <v>2244</v>
      </c>
      <c r="C78" s="118"/>
      <c r="D78" s="122"/>
    </row>
    <row r="79" spans="1:4" s="28" customFormat="1" ht="16.5" customHeight="1">
      <c r="A79" s="118" t="s">
        <v>252</v>
      </c>
      <c r="B79" s="120">
        <v>0</v>
      </c>
      <c r="C79" s="118"/>
      <c r="D79" s="122"/>
    </row>
    <row r="80" spans="1:4" s="28" customFormat="1" ht="16.5" customHeight="1">
      <c r="A80" s="118" t="s">
        <v>253</v>
      </c>
      <c r="B80" s="120">
        <v>0</v>
      </c>
      <c r="C80" s="118"/>
      <c r="D80" s="122"/>
    </row>
    <row r="81" spans="1:4" s="28" customFormat="1" ht="16.5" customHeight="1">
      <c r="A81" s="118" t="s">
        <v>254</v>
      </c>
      <c r="B81" s="120">
        <v>328</v>
      </c>
      <c r="C81" s="118"/>
      <c r="D81" s="122"/>
    </row>
    <row r="82" spans="1:4" s="28" customFormat="1" ht="16.5" customHeight="1">
      <c r="A82" s="121" t="s">
        <v>255</v>
      </c>
      <c r="B82" s="89">
        <f>B83</f>
        <v>0</v>
      </c>
      <c r="C82" s="121" t="s">
        <v>256</v>
      </c>
      <c r="D82" s="89">
        <f>D83</f>
        <v>8434</v>
      </c>
    </row>
    <row r="83" spans="1:4" s="28" customFormat="1" ht="16.5" customHeight="1">
      <c r="A83" s="121" t="s">
        <v>257</v>
      </c>
      <c r="B83" s="89">
        <f>B84</f>
        <v>0</v>
      </c>
      <c r="C83" s="121" t="s">
        <v>258</v>
      </c>
      <c r="D83" s="89">
        <f>SUM(D84:D87)</f>
        <v>8434</v>
      </c>
    </row>
    <row r="84" spans="1:4" s="28" customFormat="1" ht="16.5" customHeight="1">
      <c r="A84" s="121" t="s">
        <v>259</v>
      </c>
      <c r="B84" s="89">
        <f>SUM(B85:B88)</f>
        <v>0</v>
      </c>
      <c r="C84" s="118" t="s">
        <v>260</v>
      </c>
      <c r="D84" s="120">
        <v>8434</v>
      </c>
    </row>
    <row r="85" spans="1:4" s="28" customFormat="1" ht="16.5" customHeight="1">
      <c r="A85" s="118" t="s">
        <v>261</v>
      </c>
      <c r="B85" s="120">
        <v>0</v>
      </c>
      <c r="C85" s="118" t="s">
        <v>262</v>
      </c>
      <c r="D85" s="120">
        <v>0</v>
      </c>
    </row>
    <row r="86" spans="1:4" s="28" customFormat="1" ht="16.5" customHeight="1">
      <c r="A86" s="118" t="s">
        <v>263</v>
      </c>
      <c r="B86" s="120">
        <v>0</v>
      </c>
      <c r="C86" s="118" t="s">
        <v>264</v>
      </c>
      <c r="D86" s="120">
        <v>0</v>
      </c>
    </row>
    <row r="87" spans="1:4" s="28" customFormat="1" ht="16.5" customHeight="1">
      <c r="A87" s="118" t="s">
        <v>265</v>
      </c>
      <c r="B87" s="120">
        <v>0</v>
      </c>
      <c r="C87" s="118" t="s">
        <v>266</v>
      </c>
      <c r="D87" s="120">
        <v>0</v>
      </c>
    </row>
    <row r="88" spans="1:4" s="28" customFormat="1" ht="16.5" customHeight="1">
      <c r="A88" s="118" t="s">
        <v>267</v>
      </c>
      <c r="B88" s="120">
        <v>0</v>
      </c>
      <c r="C88" s="118"/>
      <c r="D88" s="122"/>
    </row>
    <row r="89" spans="1:4" s="28" customFormat="1" ht="16.5" customHeight="1">
      <c r="A89" s="121" t="s">
        <v>268</v>
      </c>
      <c r="B89" s="89">
        <f>B90</f>
        <v>17453</v>
      </c>
      <c r="C89" s="121" t="s">
        <v>269</v>
      </c>
      <c r="D89" s="89">
        <f>SUM(D90:D93)</f>
        <v>0</v>
      </c>
    </row>
    <row r="90" spans="1:4" s="28" customFormat="1" ht="16.5" customHeight="1">
      <c r="A90" s="121" t="s">
        <v>270</v>
      </c>
      <c r="B90" s="89">
        <f>SUM(B91:B94)</f>
        <v>17453</v>
      </c>
      <c r="C90" s="118" t="s">
        <v>271</v>
      </c>
      <c r="D90" s="90">
        <v>0</v>
      </c>
    </row>
    <row r="91" spans="1:4" s="28" customFormat="1" ht="16.5" customHeight="1">
      <c r="A91" s="118" t="s">
        <v>272</v>
      </c>
      <c r="B91" s="90">
        <v>17453</v>
      </c>
      <c r="C91" s="118" t="s">
        <v>273</v>
      </c>
      <c r="D91" s="90">
        <v>0</v>
      </c>
    </row>
    <row r="92" spans="1:4" s="28" customFormat="1" ht="16.5" customHeight="1">
      <c r="A92" s="118" t="s">
        <v>274</v>
      </c>
      <c r="B92" s="90">
        <v>0</v>
      </c>
      <c r="C92" s="118" t="s">
        <v>275</v>
      </c>
      <c r="D92" s="90">
        <v>0</v>
      </c>
    </row>
    <row r="93" spans="1:4" s="28" customFormat="1" ht="16.5" customHeight="1">
      <c r="A93" s="118" t="s">
        <v>276</v>
      </c>
      <c r="B93" s="90">
        <v>0</v>
      </c>
      <c r="C93" s="118" t="s">
        <v>277</v>
      </c>
      <c r="D93" s="90">
        <v>0</v>
      </c>
    </row>
    <row r="94" spans="1:4" s="28" customFormat="1" ht="16.5" customHeight="1">
      <c r="A94" s="118" t="s">
        <v>278</v>
      </c>
      <c r="B94" s="90">
        <v>0</v>
      </c>
      <c r="C94" s="118"/>
      <c r="D94" s="122"/>
    </row>
    <row r="95" spans="1:4" s="28" customFormat="1" ht="16.5" customHeight="1">
      <c r="A95" s="121" t="s">
        <v>279</v>
      </c>
      <c r="B95" s="90">
        <v>0</v>
      </c>
      <c r="C95" s="121" t="s">
        <v>280</v>
      </c>
      <c r="D95" s="120">
        <v>0</v>
      </c>
    </row>
    <row r="96" spans="1:4" s="28" customFormat="1" ht="16.5" customHeight="1">
      <c r="A96" s="121" t="s">
        <v>281</v>
      </c>
      <c r="B96" s="119">
        <v>0</v>
      </c>
      <c r="C96" s="121" t="s">
        <v>282</v>
      </c>
      <c r="D96" s="120">
        <v>0</v>
      </c>
    </row>
    <row r="97" spans="1:4" s="28" customFormat="1" ht="16.5" customHeight="1">
      <c r="A97" s="121" t="s">
        <v>283</v>
      </c>
      <c r="B97" s="90">
        <v>0</v>
      </c>
      <c r="C97" s="121" t="s">
        <v>284</v>
      </c>
      <c r="D97" s="120">
        <v>0</v>
      </c>
    </row>
    <row r="98" spans="1:4" s="28" customFormat="1" ht="16.5" customHeight="1">
      <c r="A98" s="121" t="s">
        <v>285</v>
      </c>
      <c r="B98" s="120">
        <v>2593</v>
      </c>
      <c r="C98" s="121" t="s">
        <v>286</v>
      </c>
      <c r="D98" s="120">
        <v>2229</v>
      </c>
    </row>
    <row r="99" spans="1:4" s="28" customFormat="1" ht="16.5" customHeight="1">
      <c r="A99" s="121" t="s">
        <v>287</v>
      </c>
      <c r="B99" s="89">
        <f>SUM(B100:B102)</f>
        <v>0</v>
      </c>
      <c r="C99" s="121" t="s">
        <v>288</v>
      </c>
      <c r="D99" s="89">
        <f>SUM(D100:D102)</f>
        <v>0</v>
      </c>
    </row>
    <row r="100" spans="1:4" s="28" customFormat="1" ht="16.5" customHeight="1">
      <c r="A100" s="118" t="s">
        <v>289</v>
      </c>
      <c r="B100" s="119">
        <v>0</v>
      </c>
      <c r="C100" s="118" t="s">
        <v>290</v>
      </c>
      <c r="D100" s="119">
        <v>0</v>
      </c>
    </row>
    <row r="101" spans="1:4" s="28" customFormat="1" ht="16.5" customHeight="1">
      <c r="A101" s="118" t="s">
        <v>291</v>
      </c>
      <c r="B101" s="90">
        <v>0</v>
      </c>
      <c r="C101" s="118" t="s">
        <v>292</v>
      </c>
      <c r="D101" s="90">
        <v>0</v>
      </c>
    </row>
    <row r="102" spans="1:4" s="28" customFormat="1" ht="16.5" customHeight="1">
      <c r="A102" s="118" t="s">
        <v>293</v>
      </c>
      <c r="B102" s="90">
        <v>0</v>
      </c>
      <c r="C102" s="118" t="s">
        <v>294</v>
      </c>
      <c r="D102" s="90">
        <v>0</v>
      </c>
    </row>
    <row r="103" spans="1:4" s="28" customFormat="1" ht="16.5" customHeight="1">
      <c r="A103" s="121" t="s">
        <v>295</v>
      </c>
      <c r="B103" s="90">
        <v>0</v>
      </c>
      <c r="C103" s="121" t="s">
        <v>296</v>
      </c>
      <c r="D103" s="90">
        <v>0</v>
      </c>
    </row>
    <row r="104" spans="1:4" s="28" customFormat="1" ht="16.5" customHeight="1">
      <c r="A104" s="121" t="s">
        <v>297</v>
      </c>
      <c r="B104" s="90">
        <v>0</v>
      </c>
      <c r="C104" s="121" t="s">
        <v>298</v>
      </c>
      <c r="D104" s="90">
        <v>0</v>
      </c>
    </row>
    <row r="105" spans="1:4" s="28" customFormat="1" ht="16.5" customHeight="1">
      <c r="A105" s="118"/>
      <c r="B105" s="122"/>
      <c r="C105" s="121" t="s">
        <v>299</v>
      </c>
      <c r="D105" s="120">
        <v>0</v>
      </c>
    </row>
    <row r="106" spans="1:4" s="28" customFormat="1" ht="16.5" customHeight="1">
      <c r="A106" s="118"/>
      <c r="B106" s="122"/>
      <c r="C106" s="121" t="s">
        <v>300</v>
      </c>
      <c r="D106" s="89">
        <f>B109-D5-D6-D72-D77-D82-D89-D95-D96-D97-D98-D99-D103-D104-D105</f>
        <v>781</v>
      </c>
    </row>
    <row r="107" spans="1:4" s="28" customFormat="1" ht="16.5" customHeight="1">
      <c r="A107" s="118"/>
      <c r="B107" s="122"/>
      <c r="C107" s="121" t="s">
        <v>301</v>
      </c>
      <c r="D107" s="120">
        <v>781</v>
      </c>
    </row>
    <row r="108" spans="1:4" s="28" customFormat="1" ht="16.5" customHeight="1">
      <c r="A108" s="118"/>
      <c r="B108" s="122"/>
      <c r="C108" s="121" t="s">
        <v>302</v>
      </c>
      <c r="D108" s="89">
        <f>D106-D107</f>
        <v>0</v>
      </c>
    </row>
    <row r="109" spans="1:4" s="28" customFormat="1" ht="16.5" customHeight="1">
      <c r="A109" s="88" t="s">
        <v>303</v>
      </c>
      <c r="B109" s="89">
        <f>SUM(B5:B6,B72,B75:B77,B82,B89,B95:B99,B103:B104)</f>
        <v>208577</v>
      </c>
      <c r="C109" s="88" t="s">
        <v>304</v>
      </c>
      <c r="D109" s="89">
        <f>SUM(D5:D6,D72,D77,D82,D89,D95:D99,D103:D106)</f>
        <v>208577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H30" sqref="H30"/>
    </sheetView>
  </sheetViews>
  <sheetFormatPr defaultColWidth="12.125" defaultRowHeight="16.5" customHeight="1"/>
  <cols>
    <col min="1" max="1" width="33.50390625" style="28" customWidth="1"/>
    <col min="2" max="10" width="14.75390625" style="28" customWidth="1"/>
    <col min="11" max="16384" width="12.125" style="28" customWidth="1"/>
  </cols>
  <sheetData>
    <row r="1" spans="1:10" s="28" customFormat="1" ht="33.75" customHeight="1">
      <c r="A1" s="84" t="s">
        <v>305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s="28" customFormat="1" ht="16.5" customHeight="1">
      <c r="A2" s="85" t="s">
        <v>306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s="28" customFormat="1" ht="16.5" customHeight="1">
      <c r="A3" s="85" t="s">
        <v>59</v>
      </c>
      <c r="B3" s="85"/>
      <c r="C3" s="85"/>
      <c r="D3" s="85"/>
      <c r="E3" s="85"/>
      <c r="F3" s="85"/>
      <c r="G3" s="85"/>
      <c r="H3" s="85"/>
      <c r="I3" s="85"/>
      <c r="J3" s="85"/>
    </row>
    <row r="4" spans="1:10" s="28" customFormat="1" ht="16.5" customHeight="1">
      <c r="A4" s="88" t="s">
        <v>126</v>
      </c>
      <c r="B4" s="88" t="s">
        <v>307</v>
      </c>
      <c r="C4" s="88" t="s">
        <v>308</v>
      </c>
      <c r="D4" s="88"/>
      <c r="E4" s="88"/>
      <c r="F4" s="88"/>
      <c r="G4" s="88"/>
      <c r="H4" s="88" t="s">
        <v>309</v>
      </c>
      <c r="I4" s="88"/>
      <c r="J4" s="88"/>
    </row>
    <row r="5" spans="1:10" s="28" customFormat="1" ht="16.5" customHeight="1">
      <c r="A5" s="88"/>
      <c r="B5" s="88"/>
      <c r="C5" s="88" t="s">
        <v>310</v>
      </c>
      <c r="D5" s="88" t="s">
        <v>311</v>
      </c>
      <c r="E5" s="88" t="s">
        <v>312</v>
      </c>
      <c r="F5" s="88" t="s">
        <v>313</v>
      </c>
      <c r="G5" s="88" t="s">
        <v>314</v>
      </c>
      <c r="H5" s="88" t="s">
        <v>310</v>
      </c>
      <c r="I5" s="88" t="s">
        <v>315</v>
      </c>
      <c r="J5" s="88" t="s">
        <v>316</v>
      </c>
    </row>
    <row r="6" spans="1:10" s="28" customFormat="1" ht="16.5" customHeight="1">
      <c r="A6" s="118" t="s">
        <v>317</v>
      </c>
      <c r="B6" s="89">
        <f>SUM(C6,H6)</f>
        <v>108730</v>
      </c>
      <c r="C6" s="89">
        <f aca="true" t="shared" si="0" ref="C6:C11">SUM(D6:G6)</f>
        <v>57230</v>
      </c>
      <c r="D6" s="119">
        <v>57230</v>
      </c>
      <c r="E6" s="119">
        <v>0</v>
      </c>
      <c r="F6" s="119">
        <v>0</v>
      </c>
      <c r="G6" s="119">
        <v>0</v>
      </c>
      <c r="H6" s="89">
        <f>SUM(I6:J6)</f>
        <v>51500</v>
      </c>
      <c r="I6" s="119">
        <v>51500</v>
      </c>
      <c r="J6" s="119">
        <v>0</v>
      </c>
    </row>
    <row r="7" spans="1:10" s="28" customFormat="1" ht="16.5" customHeight="1">
      <c r="A7" s="118" t="s">
        <v>318</v>
      </c>
      <c r="B7" s="89">
        <f aca="true" t="shared" si="1" ref="B7:B11">C7+H7</f>
        <v>151449</v>
      </c>
      <c r="C7" s="120">
        <v>66249</v>
      </c>
      <c r="D7" s="91"/>
      <c r="E7" s="91"/>
      <c r="F7" s="91"/>
      <c r="G7" s="91"/>
      <c r="H7" s="120">
        <v>85200</v>
      </c>
      <c r="I7" s="91"/>
      <c r="J7" s="91"/>
    </row>
    <row r="8" spans="1:10" s="28" customFormat="1" ht="16.5" customHeight="1">
      <c r="A8" s="118" t="s">
        <v>319</v>
      </c>
      <c r="B8" s="89">
        <f t="shared" si="1"/>
        <v>51153</v>
      </c>
      <c r="C8" s="89">
        <f>SUM(D8:F8)</f>
        <v>17453</v>
      </c>
      <c r="D8" s="120">
        <v>17453</v>
      </c>
      <c r="E8" s="120">
        <v>0</v>
      </c>
      <c r="F8" s="120">
        <v>0</v>
      </c>
      <c r="G8" s="91"/>
      <c r="H8" s="89">
        <f>I8</f>
        <v>33700</v>
      </c>
      <c r="I8" s="120">
        <v>33700</v>
      </c>
      <c r="J8" s="91"/>
    </row>
    <row r="9" spans="1:10" s="28" customFormat="1" ht="16.5" customHeight="1">
      <c r="A9" s="118" t="s">
        <v>320</v>
      </c>
      <c r="B9" s="89">
        <f t="shared" si="1"/>
        <v>10434</v>
      </c>
      <c r="C9" s="89">
        <f t="shared" si="0"/>
        <v>8434</v>
      </c>
      <c r="D9" s="120">
        <v>8434</v>
      </c>
      <c r="E9" s="120">
        <v>0</v>
      </c>
      <c r="F9" s="120">
        <v>0</v>
      </c>
      <c r="G9" s="120">
        <v>0</v>
      </c>
      <c r="H9" s="89">
        <f>J9+I9</f>
        <v>2000</v>
      </c>
      <c r="I9" s="120">
        <v>2000</v>
      </c>
      <c r="J9" s="120">
        <v>0</v>
      </c>
    </row>
    <row r="10" spans="1:10" s="28" customFormat="1" ht="16.5" customHeight="1">
      <c r="A10" s="118" t="s">
        <v>321</v>
      </c>
      <c r="B10" s="89">
        <f t="shared" si="1"/>
        <v>0</v>
      </c>
      <c r="C10" s="89">
        <f t="shared" si="0"/>
        <v>0</v>
      </c>
      <c r="D10" s="120">
        <v>0</v>
      </c>
      <c r="E10" s="120">
        <v>0</v>
      </c>
      <c r="F10" s="120">
        <v>0</v>
      </c>
      <c r="G10" s="120">
        <v>0</v>
      </c>
      <c r="H10" s="89">
        <f>I10+J10</f>
        <v>0</v>
      </c>
      <c r="I10" s="120">
        <v>0</v>
      </c>
      <c r="J10" s="120">
        <v>0</v>
      </c>
    </row>
    <row r="11" spans="1:10" s="28" customFormat="1" ht="16.5" customHeight="1">
      <c r="A11" s="118" t="s">
        <v>322</v>
      </c>
      <c r="B11" s="89">
        <f t="shared" si="1"/>
        <v>149449</v>
      </c>
      <c r="C11" s="89">
        <f t="shared" si="0"/>
        <v>66249</v>
      </c>
      <c r="D11" s="89">
        <f aca="true" t="shared" si="2" ref="D11:F11">D6+D8-D9-D10</f>
        <v>66249</v>
      </c>
      <c r="E11" s="89">
        <f t="shared" si="2"/>
        <v>0</v>
      </c>
      <c r="F11" s="89">
        <f t="shared" si="2"/>
        <v>0</v>
      </c>
      <c r="G11" s="89">
        <f>G6-G9-G10</f>
        <v>0</v>
      </c>
      <c r="H11" s="89">
        <f>SUM(I11:J11)</f>
        <v>83200</v>
      </c>
      <c r="I11" s="89">
        <f>I8+I6-I9-I10</f>
        <v>83200</v>
      </c>
      <c r="J11" s="89">
        <f>J6-J9-J10</f>
        <v>0</v>
      </c>
    </row>
    <row r="12" s="28" customFormat="1" ht="15" customHeight="1"/>
    <row r="13" s="28" customFormat="1" ht="15" customHeight="1"/>
    <row r="14" s="28" customFormat="1" ht="15" customHeight="1"/>
    <row r="15" s="28" customFormat="1" ht="15" customHeight="1"/>
    <row r="16" s="28" customFormat="1" ht="15" customHeight="1"/>
    <row r="17" s="28" customFormat="1" ht="15" customHeight="1"/>
    <row r="18" s="28" customFormat="1" ht="15" customHeight="1"/>
    <row r="19" s="28" customFormat="1" ht="15" customHeight="1"/>
    <row r="20" s="28" customFormat="1" ht="15" customHeight="1"/>
  </sheetData>
  <sheetProtection/>
  <mergeCells count="7">
    <mergeCell ref="A1:J1"/>
    <mergeCell ref="A2:J2"/>
    <mergeCell ref="A3:J3"/>
    <mergeCell ref="C4:G4"/>
    <mergeCell ref="H4:J4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C6" sqref="C6"/>
    </sheetView>
  </sheetViews>
  <sheetFormatPr defaultColWidth="20.50390625" defaultRowHeight="30" customHeight="1"/>
  <cols>
    <col min="1" max="1" width="31.125" style="93" customWidth="1"/>
    <col min="2" max="2" width="17.25390625" style="3" customWidth="1"/>
    <col min="3" max="3" width="15.75390625" style="94" customWidth="1"/>
    <col min="4" max="4" width="19.00390625" style="0" customWidth="1"/>
    <col min="5" max="5" width="20.00390625" style="111" customWidth="1"/>
    <col min="6" max="6" width="16.50390625" style="0" customWidth="1"/>
    <col min="7" max="7" width="20.50390625" style="0" hidden="1" customWidth="1"/>
  </cols>
  <sheetData>
    <row r="1" spans="1:6" ht="55.5" customHeight="1">
      <c r="A1" s="4" t="s">
        <v>323</v>
      </c>
      <c r="B1" s="4"/>
      <c r="C1" s="4"/>
      <c r="D1" s="4"/>
      <c r="E1" s="112"/>
      <c r="F1" s="4"/>
    </row>
    <row r="2" spans="1:6" s="110" customFormat="1" ht="22.5" customHeight="1">
      <c r="A2" s="113"/>
      <c r="E2" s="26"/>
      <c r="F2" s="114" t="s">
        <v>1</v>
      </c>
    </row>
    <row r="3" spans="1:6" ht="51.75" customHeight="1">
      <c r="A3" s="95" t="s">
        <v>324</v>
      </c>
      <c r="B3" s="50" t="s">
        <v>3</v>
      </c>
      <c r="C3" s="115" t="s">
        <v>4</v>
      </c>
      <c r="D3" s="15" t="s">
        <v>325</v>
      </c>
      <c r="E3" s="116" t="s">
        <v>6</v>
      </c>
      <c r="F3" s="50" t="s">
        <v>7</v>
      </c>
    </row>
    <row r="4" spans="1:7" s="92" customFormat="1" ht="51.75" customHeight="1">
      <c r="A4" s="8" t="s">
        <v>326</v>
      </c>
      <c r="B4" s="98">
        <f>SUM(B5:B9)</f>
        <v>54169</v>
      </c>
      <c r="C4" s="98">
        <f>SUM(C5:C9)</f>
        <v>54169</v>
      </c>
      <c r="D4" s="99">
        <f>C4/B4*100</f>
        <v>100</v>
      </c>
      <c r="E4" s="99">
        <f>(C4/G4-1)*100</f>
        <v>2085.1149657119804</v>
      </c>
      <c r="F4" s="100"/>
      <c r="G4" s="98">
        <f>SUM(G5:G9)</f>
        <v>2479</v>
      </c>
    </row>
    <row r="5" spans="1:7" ht="51.75" customHeight="1">
      <c r="A5" s="105" t="s">
        <v>327</v>
      </c>
      <c r="B5" s="50">
        <v>4840</v>
      </c>
      <c r="C5" s="107">
        <v>4840</v>
      </c>
      <c r="D5" s="99">
        <f>C5/B5*100</f>
        <v>100</v>
      </c>
      <c r="E5" s="99">
        <f>(C5/G5-1)*100</f>
        <v>1968.3760683760686</v>
      </c>
      <c r="F5" s="15"/>
      <c r="G5" s="96">
        <v>234</v>
      </c>
    </row>
    <row r="6" spans="1:7" ht="51.75" customHeight="1">
      <c r="A6" s="105" t="s">
        <v>328</v>
      </c>
      <c r="B6" s="50">
        <v>75</v>
      </c>
      <c r="C6" s="107">
        <v>75</v>
      </c>
      <c r="D6" s="99">
        <f>C6/B6*100</f>
        <v>100</v>
      </c>
      <c r="E6" s="99">
        <f>(C6/G6-1)*100</f>
        <v>837.5</v>
      </c>
      <c r="F6" s="15"/>
      <c r="G6" s="115">
        <v>8</v>
      </c>
    </row>
    <row r="7" spans="1:7" ht="51.75" customHeight="1">
      <c r="A7" s="104" t="s">
        <v>329</v>
      </c>
      <c r="B7" s="96">
        <v>49209</v>
      </c>
      <c r="C7" s="107">
        <v>49209</v>
      </c>
      <c r="D7" s="99">
        <f>C7/B7*100</f>
        <v>100</v>
      </c>
      <c r="E7" s="99">
        <f>(C7/G7-1)*100</f>
        <v>2491.3112164297</v>
      </c>
      <c r="F7" s="15"/>
      <c r="G7" s="96">
        <v>1899</v>
      </c>
    </row>
    <row r="8" spans="1:7" ht="51.75" customHeight="1">
      <c r="A8" s="104" t="s">
        <v>330</v>
      </c>
      <c r="B8" s="50">
        <v>45</v>
      </c>
      <c r="C8" s="107">
        <v>45</v>
      </c>
      <c r="D8" s="99">
        <f>C8/B8*100</f>
        <v>100</v>
      </c>
      <c r="E8" s="99">
        <f>(C8/G8-1)*100</f>
        <v>-86.68639053254438</v>
      </c>
      <c r="F8" s="15"/>
      <c r="G8" s="50">
        <v>338</v>
      </c>
    </row>
    <row r="9" spans="1:7" ht="30" customHeight="1">
      <c r="A9" s="105" t="s">
        <v>331</v>
      </c>
      <c r="B9" s="50"/>
      <c r="C9" s="109"/>
      <c r="D9" s="117"/>
      <c r="E9" s="99"/>
      <c r="F9" s="15"/>
      <c r="G9" s="115"/>
    </row>
  </sheetData>
  <sheetProtection/>
  <mergeCells count="1">
    <mergeCell ref="A1:F1"/>
  </mergeCells>
  <printOptions horizontalCentered="1"/>
  <pageMargins left="0.7513888888888889" right="0.7513888888888889" top="0.8694444444444445" bottom="0.6673611111111111" header="0.5111111111111111" footer="0.5111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B9" sqref="B9:B10"/>
    </sheetView>
  </sheetViews>
  <sheetFormatPr defaultColWidth="20.50390625" defaultRowHeight="22.5" customHeight="1"/>
  <cols>
    <col min="1" max="1" width="46.125" style="93" customWidth="1"/>
    <col min="2" max="2" width="15.25390625" style="3" customWidth="1"/>
    <col min="3" max="3" width="15.25390625" style="94" customWidth="1"/>
    <col min="4" max="5" width="15.25390625" style="0" customWidth="1"/>
    <col min="6" max="6" width="10.375" style="0" customWidth="1"/>
    <col min="7" max="7" width="20.50390625" style="0" hidden="1" customWidth="1"/>
  </cols>
  <sheetData>
    <row r="1" spans="1:6" ht="22.5" customHeight="1">
      <c r="A1" s="4" t="s">
        <v>332</v>
      </c>
      <c r="B1" s="4"/>
      <c r="C1" s="4"/>
      <c r="D1" s="4"/>
      <c r="E1" s="4"/>
      <c r="F1" s="4"/>
    </row>
    <row r="2" spans="1:6" ht="21.75" customHeight="1">
      <c r="A2" s="5"/>
      <c r="E2" t="s">
        <v>1</v>
      </c>
      <c r="F2" s="3"/>
    </row>
    <row r="3" spans="1:6" ht="22.5" customHeight="1">
      <c r="A3" s="95" t="s">
        <v>333</v>
      </c>
      <c r="B3" s="96" t="s">
        <v>3</v>
      </c>
      <c r="C3" s="96" t="s">
        <v>4</v>
      </c>
      <c r="D3" s="12" t="s">
        <v>325</v>
      </c>
      <c r="E3" s="96" t="s">
        <v>6</v>
      </c>
      <c r="F3" s="50" t="s">
        <v>7</v>
      </c>
    </row>
    <row r="4" spans="1:7" s="92" customFormat="1" ht="22.5" customHeight="1">
      <c r="A4" s="97" t="s">
        <v>334</v>
      </c>
      <c r="B4" s="98">
        <f>SUM(B5:B21)</f>
        <v>100183</v>
      </c>
      <c r="C4" s="98">
        <f>SUM(C5:C21)</f>
        <v>97165</v>
      </c>
      <c r="D4" s="99">
        <f>C4/B4*100</f>
        <v>96.98751285148178</v>
      </c>
      <c r="E4" s="99">
        <f>(C4/G4-1)*100</f>
        <v>180.49942263279445</v>
      </c>
      <c r="F4" s="100"/>
      <c r="G4" s="98">
        <f>SUM(G5:G19)</f>
        <v>34640</v>
      </c>
    </row>
    <row r="5" spans="1:7" ht="22.5" customHeight="1">
      <c r="A5" s="101" t="s">
        <v>335</v>
      </c>
      <c r="B5" s="96">
        <v>8</v>
      </c>
      <c r="C5" s="96">
        <v>8</v>
      </c>
      <c r="D5" s="99">
        <f aca="true" t="shared" si="0" ref="D5:D21">C5/B5*100</f>
        <v>100</v>
      </c>
      <c r="E5" s="99">
        <f aca="true" t="shared" si="1" ref="E5:E21">(C5/G5-1)*100</f>
        <v>-71.42857142857143</v>
      </c>
      <c r="F5" s="15"/>
      <c r="G5" s="96">
        <v>28</v>
      </c>
    </row>
    <row r="6" spans="1:7" s="67" customFormat="1" ht="22.5" customHeight="1">
      <c r="A6" s="102" t="s">
        <v>336</v>
      </c>
      <c r="B6" s="96"/>
      <c r="C6" s="96"/>
      <c r="D6" s="99"/>
      <c r="E6" s="99"/>
      <c r="F6" s="95"/>
      <c r="G6" s="96"/>
    </row>
    <row r="7" spans="1:7" s="67" customFormat="1" ht="22.5" customHeight="1">
      <c r="A7" s="102" t="s">
        <v>337</v>
      </c>
      <c r="B7" s="96">
        <v>1733</v>
      </c>
      <c r="C7" s="96">
        <v>1663</v>
      </c>
      <c r="D7" s="99">
        <f t="shared" si="0"/>
        <v>95.96076168493941</v>
      </c>
      <c r="E7" s="99">
        <f t="shared" si="1"/>
        <v>137.91130185979972</v>
      </c>
      <c r="F7" s="95"/>
      <c r="G7" s="96">
        <v>699</v>
      </c>
    </row>
    <row r="8" spans="1:7" s="67" customFormat="1" ht="22.5" customHeight="1">
      <c r="A8" s="102" t="s">
        <v>338</v>
      </c>
      <c r="B8" s="96">
        <v>72</v>
      </c>
      <c r="C8" s="96"/>
      <c r="D8" s="99">
        <f t="shared" si="0"/>
        <v>0</v>
      </c>
      <c r="E8" s="99"/>
      <c r="F8" s="95"/>
      <c r="G8" s="96"/>
    </row>
    <row r="9" spans="1:7" s="67" customFormat="1" ht="22.5" customHeight="1">
      <c r="A9" s="102" t="s">
        <v>339</v>
      </c>
      <c r="B9" s="96">
        <v>5940</v>
      </c>
      <c r="C9" s="96">
        <v>5940</v>
      </c>
      <c r="D9" s="99">
        <f t="shared" si="0"/>
        <v>100</v>
      </c>
      <c r="E9" s="99"/>
      <c r="F9" s="95"/>
      <c r="G9" s="96"/>
    </row>
    <row r="10" spans="1:7" ht="22.5" customHeight="1">
      <c r="A10" s="102" t="s">
        <v>340</v>
      </c>
      <c r="B10" s="96"/>
      <c r="C10" s="96"/>
      <c r="D10" s="99"/>
      <c r="E10" s="99"/>
      <c r="F10" s="15"/>
      <c r="G10" s="96"/>
    </row>
    <row r="11" spans="1:7" ht="22.5" customHeight="1">
      <c r="A11" s="102" t="s">
        <v>341</v>
      </c>
      <c r="B11" s="96">
        <v>52058</v>
      </c>
      <c r="C11" s="96">
        <v>49134</v>
      </c>
      <c r="D11" s="99">
        <f t="shared" si="0"/>
        <v>94.38318798263475</v>
      </c>
      <c r="E11" s="99">
        <f t="shared" si="1"/>
        <v>45.70310183263151</v>
      </c>
      <c r="F11" s="15"/>
      <c r="G11" s="96">
        <v>33722</v>
      </c>
    </row>
    <row r="12" spans="1:7" ht="22.5" customHeight="1">
      <c r="A12" s="102" t="s">
        <v>342</v>
      </c>
      <c r="B12" s="96">
        <v>5437</v>
      </c>
      <c r="C12" s="96">
        <v>5437</v>
      </c>
      <c r="D12" s="99">
        <f t="shared" si="0"/>
        <v>100</v>
      </c>
      <c r="E12" s="99" t="e">
        <f t="shared" si="1"/>
        <v>#DIV/0!</v>
      </c>
      <c r="F12" s="15"/>
      <c r="G12" s="96"/>
    </row>
    <row r="13" spans="1:7" ht="22.5" customHeight="1">
      <c r="A13" s="102" t="s">
        <v>343</v>
      </c>
      <c r="B13" s="96">
        <v>193</v>
      </c>
      <c r="C13" s="96">
        <v>193</v>
      </c>
      <c r="D13" s="99">
        <f t="shared" si="0"/>
        <v>100</v>
      </c>
      <c r="E13" s="99" t="e">
        <f t="shared" si="1"/>
        <v>#DIV/0!</v>
      </c>
      <c r="F13" s="15"/>
      <c r="G13" s="96"/>
    </row>
    <row r="14" spans="1:7" ht="22.5" customHeight="1">
      <c r="A14" s="102" t="s">
        <v>344</v>
      </c>
      <c r="B14" s="96"/>
      <c r="C14" s="96"/>
      <c r="D14" s="99"/>
      <c r="E14" s="99"/>
      <c r="F14" s="15"/>
      <c r="G14" s="96"/>
    </row>
    <row r="15" spans="1:7" ht="22.5" customHeight="1">
      <c r="A15" s="102" t="s">
        <v>345</v>
      </c>
      <c r="B15" s="96"/>
      <c r="C15" s="96"/>
      <c r="D15" s="99"/>
      <c r="E15" s="99">
        <f t="shared" si="1"/>
        <v>-100</v>
      </c>
      <c r="F15" s="15"/>
      <c r="G15" s="96">
        <v>66</v>
      </c>
    </row>
    <row r="16" spans="1:7" s="67" customFormat="1" ht="22.5" customHeight="1">
      <c r="A16" s="102" t="s">
        <v>346</v>
      </c>
      <c r="B16" s="103"/>
      <c r="C16" s="96"/>
      <c r="D16" s="99"/>
      <c r="E16" s="99"/>
      <c r="F16" s="95"/>
      <c r="G16" s="96"/>
    </row>
    <row r="17" spans="1:7" ht="22.5" customHeight="1">
      <c r="A17" s="104" t="s">
        <v>347</v>
      </c>
      <c r="B17" s="96">
        <v>30285</v>
      </c>
      <c r="C17" s="96">
        <v>30285</v>
      </c>
      <c r="D17" s="99">
        <f t="shared" si="0"/>
        <v>100</v>
      </c>
      <c r="E17" s="99">
        <f t="shared" si="1"/>
        <v>26700.88495575221</v>
      </c>
      <c r="F17" s="15"/>
      <c r="G17" s="96">
        <v>113</v>
      </c>
    </row>
    <row r="18" spans="1:7" ht="22.5" customHeight="1">
      <c r="A18" s="104" t="s">
        <v>348</v>
      </c>
      <c r="B18" s="96">
        <v>177</v>
      </c>
      <c r="C18" s="96">
        <v>225</v>
      </c>
      <c r="D18" s="99">
        <f t="shared" si="0"/>
        <v>127.11864406779661</v>
      </c>
      <c r="E18" s="99">
        <f t="shared" si="1"/>
        <v>-127.57352941176472</v>
      </c>
      <c r="F18" s="15"/>
      <c r="G18" s="96">
        <v>-816</v>
      </c>
    </row>
    <row r="19" spans="1:7" ht="22.5" customHeight="1">
      <c r="A19" s="105" t="s">
        <v>349</v>
      </c>
      <c r="B19" s="96">
        <v>2041</v>
      </c>
      <c r="C19" s="96">
        <v>2041</v>
      </c>
      <c r="D19" s="99">
        <f t="shared" si="0"/>
        <v>100</v>
      </c>
      <c r="E19" s="99">
        <f t="shared" si="1"/>
        <v>146.49758454106282</v>
      </c>
      <c r="F19" s="15"/>
      <c r="G19" s="96">
        <v>828</v>
      </c>
    </row>
    <row r="20" spans="1:7" ht="22.5" customHeight="1">
      <c r="A20" s="104" t="s">
        <v>350</v>
      </c>
      <c r="B20" s="106">
        <v>39</v>
      </c>
      <c r="C20" s="107">
        <v>39</v>
      </c>
      <c r="D20" s="99">
        <f t="shared" si="0"/>
        <v>100</v>
      </c>
      <c r="E20" s="99"/>
      <c r="F20" s="108"/>
      <c r="G20" s="109"/>
    </row>
    <row r="21" spans="1:7" ht="22.5" customHeight="1">
      <c r="A21" s="104" t="s">
        <v>351</v>
      </c>
      <c r="B21" s="106">
        <v>2200</v>
      </c>
      <c r="C21" s="107">
        <v>2200</v>
      </c>
      <c r="D21" s="99">
        <f t="shared" si="0"/>
        <v>100</v>
      </c>
      <c r="E21" s="99"/>
      <c r="F21" s="108"/>
      <c r="G21" s="108"/>
    </row>
  </sheetData>
  <sheetProtection/>
  <mergeCells count="1">
    <mergeCell ref="A1:F1"/>
  </mergeCells>
  <printOptions horizontalCentered="1"/>
  <pageMargins left="0.7513888888888889" right="0.7513888888888889" top="0.4284722222222222" bottom="0.38958333333333334" header="0.37777777777777777" footer="0.25972222222222224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SheetLayoutView="100" workbookViewId="0" topLeftCell="A1">
      <selection activeCell="C36" sqref="C36"/>
    </sheetView>
  </sheetViews>
  <sheetFormatPr defaultColWidth="12.125" defaultRowHeight="15" customHeight="1"/>
  <cols>
    <col min="1" max="1" width="10.125" style="28" customWidth="1"/>
    <col min="2" max="2" width="45.50390625" style="28" customWidth="1"/>
    <col min="3" max="233" width="12.125" style="28" customWidth="1"/>
  </cols>
  <sheetData>
    <row r="1" spans="1:3" s="28" customFormat="1" ht="33.75" customHeight="1">
      <c r="A1" s="84" t="s">
        <v>352</v>
      </c>
      <c r="B1" s="84"/>
      <c r="C1" s="84"/>
    </row>
    <row r="2" spans="1:3" s="28" customFormat="1" ht="16.5" customHeight="1">
      <c r="A2" s="85"/>
      <c r="B2" s="85"/>
      <c r="C2" s="85"/>
    </row>
    <row r="3" spans="1:3" s="28" customFormat="1" ht="16.5" customHeight="1">
      <c r="A3" s="85" t="s">
        <v>1</v>
      </c>
      <c r="B3" s="85"/>
      <c r="C3" s="85"/>
    </row>
    <row r="4" spans="1:3" s="83" customFormat="1" ht="16.5" customHeight="1">
      <c r="A4" s="86" t="s">
        <v>60</v>
      </c>
      <c r="B4" s="86" t="s">
        <v>2</v>
      </c>
      <c r="C4" s="86" t="s">
        <v>129</v>
      </c>
    </row>
    <row r="5" spans="1:3" s="83" customFormat="1" ht="16.5" customHeight="1">
      <c r="A5" s="86"/>
      <c r="B5" s="86"/>
      <c r="C5" s="86"/>
    </row>
    <row r="6" spans="1:3" s="28" customFormat="1" ht="16.5" customHeight="1">
      <c r="A6" s="87"/>
      <c r="B6" s="88" t="s">
        <v>353</v>
      </c>
      <c r="C6" s="89">
        <f>SUM(C7:C34)</f>
        <v>14086</v>
      </c>
    </row>
    <row r="7" spans="1:3" s="28" customFormat="1" ht="16.5" customHeight="1">
      <c r="A7" s="87">
        <v>1030166</v>
      </c>
      <c r="B7" s="87" t="s">
        <v>354</v>
      </c>
      <c r="C7" s="90">
        <v>0</v>
      </c>
    </row>
    <row r="8" spans="1:3" s="28" customFormat="1" ht="16.5" customHeight="1">
      <c r="A8" s="87"/>
      <c r="B8" s="87" t="s">
        <v>355</v>
      </c>
      <c r="C8" s="90">
        <v>0</v>
      </c>
    </row>
    <row r="9" spans="1:3" s="28" customFormat="1" ht="15" customHeight="1">
      <c r="A9" s="87">
        <v>1030121</v>
      </c>
      <c r="B9" s="87" t="s">
        <v>356</v>
      </c>
      <c r="C9" s="90">
        <v>8</v>
      </c>
    </row>
    <row r="10" spans="1:3" s="28" customFormat="1" ht="16.5" customHeight="1">
      <c r="A10" s="87">
        <v>1030149</v>
      </c>
      <c r="B10" s="87" t="s">
        <v>357</v>
      </c>
      <c r="C10" s="90">
        <v>1663</v>
      </c>
    </row>
    <row r="11" spans="1:3" s="28" customFormat="1" ht="16.5" customHeight="1">
      <c r="A11" s="87"/>
      <c r="B11" s="87" t="s">
        <v>358</v>
      </c>
      <c r="C11" s="90">
        <v>0</v>
      </c>
    </row>
    <row r="12" spans="1:3" s="28" customFormat="1" ht="16.5" customHeight="1">
      <c r="A12" s="87">
        <v>1030168</v>
      </c>
      <c r="B12" s="87" t="s">
        <v>359</v>
      </c>
      <c r="C12" s="90">
        <v>5940</v>
      </c>
    </row>
    <row r="13" spans="1:3" s="28" customFormat="1" ht="16.5" customHeight="1">
      <c r="A13" s="87">
        <v>1030175</v>
      </c>
      <c r="B13" s="87" t="s">
        <v>360</v>
      </c>
      <c r="C13" s="90">
        <v>0</v>
      </c>
    </row>
    <row r="14" spans="1:3" s="28" customFormat="1" ht="16.5" customHeight="1">
      <c r="A14" s="87"/>
      <c r="B14" s="87" t="s">
        <v>361</v>
      </c>
      <c r="C14" s="90">
        <v>3055</v>
      </c>
    </row>
    <row r="15" spans="1:3" s="28" customFormat="1" ht="16.5" customHeight="1">
      <c r="A15" s="87"/>
      <c r="B15" s="87" t="s">
        <v>362</v>
      </c>
      <c r="C15" s="90">
        <v>0</v>
      </c>
    </row>
    <row r="16" spans="1:3" s="28" customFormat="1" ht="16.5" customHeight="1">
      <c r="A16" s="87"/>
      <c r="B16" s="87" t="s">
        <v>363</v>
      </c>
      <c r="C16" s="90">
        <v>0</v>
      </c>
    </row>
    <row r="17" spans="1:3" s="28" customFormat="1" ht="16.5" customHeight="1">
      <c r="A17" s="87"/>
      <c r="B17" s="87" t="s">
        <v>364</v>
      </c>
      <c r="C17" s="90">
        <v>0</v>
      </c>
    </row>
    <row r="18" spans="1:3" s="28" customFormat="1" ht="16.5" customHeight="1">
      <c r="A18" s="87"/>
      <c r="B18" s="87" t="s">
        <v>365</v>
      </c>
      <c r="C18" s="90">
        <v>0</v>
      </c>
    </row>
    <row r="19" spans="1:3" s="28" customFormat="1" ht="16.5" customHeight="1">
      <c r="A19" s="87"/>
      <c r="B19" s="87" t="s">
        <v>366</v>
      </c>
      <c r="C19" s="90">
        <v>0</v>
      </c>
    </row>
    <row r="20" spans="1:3" s="28" customFormat="1" ht="16.5" customHeight="1">
      <c r="A20" s="87">
        <v>1030152</v>
      </c>
      <c r="B20" s="87" t="s">
        <v>367</v>
      </c>
      <c r="C20" s="90">
        <v>0</v>
      </c>
    </row>
    <row r="21" spans="1:3" s="28" customFormat="1" ht="16.5" customHeight="1">
      <c r="A21" s="87"/>
      <c r="B21" s="87" t="s">
        <v>368</v>
      </c>
      <c r="C21" s="90">
        <v>0</v>
      </c>
    </row>
    <row r="22" spans="1:3" s="28" customFormat="1" ht="16.5" customHeight="1">
      <c r="A22" s="87"/>
      <c r="B22" s="87" t="s">
        <v>369</v>
      </c>
      <c r="C22" s="90">
        <v>0</v>
      </c>
    </row>
    <row r="23" spans="1:3" s="28" customFormat="1" ht="16.5" customHeight="1">
      <c r="A23" s="87"/>
      <c r="B23" s="87" t="s">
        <v>370</v>
      </c>
      <c r="C23" s="90">
        <v>0</v>
      </c>
    </row>
    <row r="24" spans="1:3" s="28" customFormat="1" ht="16.5" customHeight="1">
      <c r="A24" s="87"/>
      <c r="B24" s="87" t="s">
        <v>371</v>
      </c>
      <c r="C24" s="90">
        <v>0</v>
      </c>
    </row>
    <row r="25" spans="1:3" s="28" customFormat="1" ht="16.5" customHeight="1">
      <c r="A25" s="87">
        <v>1030106</v>
      </c>
      <c r="B25" s="87" t="s">
        <v>372</v>
      </c>
      <c r="C25" s="90">
        <v>0</v>
      </c>
    </row>
    <row r="26" spans="1:3" s="28" customFormat="1" ht="16.5" customHeight="1">
      <c r="A26" s="87">
        <v>1030171</v>
      </c>
      <c r="B26" s="87" t="s">
        <v>373</v>
      </c>
      <c r="C26" s="90">
        <v>0</v>
      </c>
    </row>
    <row r="27" spans="1:3" s="28" customFormat="1" ht="16.5" customHeight="1">
      <c r="A27" s="87">
        <v>1030110</v>
      </c>
      <c r="B27" s="87" t="s">
        <v>374</v>
      </c>
      <c r="C27" s="90">
        <v>0</v>
      </c>
    </row>
    <row r="28" spans="1:3" s="28" customFormat="1" ht="16.5" customHeight="1">
      <c r="A28" s="87">
        <v>1030102</v>
      </c>
      <c r="B28" s="87" t="s">
        <v>375</v>
      </c>
      <c r="C28" s="90">
        <v>0</v>
      </c>
    </row>
    <row r="29" spans="1:3" s="28" customFormat="1" ht="16.5" customHeight="1">
      <c r="A29" s="87">
        <v>1030153</v>
      </c>
      <c r="B29" s="87" t="s">
        <v>376</v>
      </c>
      <c r="C29" s="90">
        <v>0</v>
      </c>
    </row>
    <row r="30" spans="1:3" s="28" customFormat="1" ht="16.5" customHeight="1">
      <c r="A30" s="87">
        <v>1030154</v>
      </c>
      <c r="B30" s="87" t="s">
        <v>377</v>
      </c>
      <c r="C30" s="90">
        <v>0</v>
      </c>
    </row>
    <row r="31" spans="1:3" s="28" customFormat="1" ht="16.5" customHeight="1">
      <c r="A31" s="87">
        <v>1030180</v>
      </c>
      <c r="B31" s="87" t="s">
        <v>378</v>
      </c>
      <c r="C31" s="90">
        <v>0</v>
      </c>
    </row>
    <row r="32" spans="1:3" s="28" customFormat="1" ht="16.5" customHeight="1">
      <c r="A32" s="87">
        <v>1030155</v>
      </c>
      <c r="B32" s="87" t="s">
        <v>379</v>
      </c>
      <c r="C32" s="90">
        <v>1220</v>
      </c>
    </row>
    <row r="33" spans="1:3" s="28" customFormat="1" ht="16.5" customHeight="1">
      <c r="A33" s="87"/>
      <c r="B33" s="87" t="s">
        <v>380</v>
      </c>
      <c r="C33" s="90">
        <v>0</v>
      </c>
    </row>
    <row r="34" spans="1:3" s="28" customFormat="1" ht="15" customHeight="1">
      <c r="A34" s="91"/>
      <c r="B34" s="87" t="s">
        <v>381</v>
      </c>
      <c r="C34" s="90">
        <v>2200</v>
      </c>
    </row>
  </sheetData>
  <sheetProtection/>
  <mergeCells count="6">
    <mergeCell ref="A1:C1"/>
    <mergeCell ref="A2:C2"/>
    <mergeCell ref="A3:C3"/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1"/>
  <sheetViews>
    <sheetView zoomScaleSheetLayoutView="100" workbookViewId="0" topLeftCell="A1">
      <selection activeCell="C18" sqref="C18"/>
    </sheetView>
  </sheetViews>
  <sheetFormatPr defaultColWidth="9.125" defaultRowHeight="14.25"/>
  <cols>
    <col min="1" max="1" width="34.375" style="57" customWidth="1"/>
    <col min="2" max="2" width="21.125" style="57" customWidth="1"/>
    <col min="3" max="3" width="42.50390625" style="57" customWidth="1"/>
    <col min="4" max="4" width="20.00390625" style="57" customWidth="1"/>
    <col min="5" max="16384" width="9.125" style="28" customWidth="1"/>
  </cols>
  <sheetData>
    <row r="1" spans="1:4" s="57" customFormat="1" ht="33.75" customHeight="1">
      <c r="A1" s="58" t="s">
        <v>382</v>
      </c>
      <c r="B1" s="58"/>
      <c r="C1" s="58"/>
      <c r="D1" s="58"/>
    </row>
    <row r="2" spans="1:4" s="57" customFormat="1" ht="16.5" customHeight="1">
      <c r="A2" s="59"/>
      <c r="B2" s="77"/>
      <c r="C2" s="77"/>
      <c r="D2" s="78" t="s">
        <v>59</v>
      </c>
    </row>
    <row r="3" spans="1:4" s="57" customFormat="1" ht="16.5" customHeight="1">
      <c r="A3" s="60" t="s">
        <v>126</v>
      </c>
      <c r="B3" s="60" t="s">
        <v>383</v>
      </c>
      <c r="C3" s="60" t="s">
        <v>126</v>
      </c>
      <c r="D3" s="60" t="s">
        <v>383</v>
      </c>
    </row>
    <row r="4" spans="1:4" s="57" customFormat="1" ht="16.5" customHeight="1">
      <c r="A4" s="79" t="s">
        <v>384</v>
      </c>
      <c r="B4" s="63">
        <v>49510</v>
      </c>
      <c r="C4" s="79" t="s">
        <v>385</v>
      </c>
      <c r="D4" s="63">
        <v>199453</v>
      </c>
    </row>
    <row r="5" spans="1:4" s="57" customFormat="1" ht="16.5" customHeight="1">
      <c r="A5" s="80" t="s">
        <v>129</v>
      </c>
      <c r="B5" s="63">
        <v>133963</v>
      </c>
      <c r="C5" s="80" t="s">
        <v>242</v>
      </c>
      <c r="D5" s="63">
        <v>-2320</v>
      </c>
    </row>
    <row r="6" spans="1:4" s="57" customFormat="1" ht="16.5" customHeight="1">
      <c r="A6" s="62" t="s">
        <v>131</v>
      </c>
      <c r="B6" s="63">
        <v>-3050</v>
      </c>
      <c r="C6" s="81"/>
      <c r="D6" s="63"/>
    </row>
    <row r="7" spans="1:4" s="57" customFormat="1" ht="16.5" customHeight="1">
      <c r="A7" s="62" t="s">
        <v>145</v>
      </c>
      <c r="B7" s="63">
        <v>112525</v>
      </c>
      <c r="C7" s="81"/>
      <c r="D7" s="63"/>
    </row>
    <row r="8" spans="1:4" s="57" customFormat="1" ht="16.5" customHeight="1">
      <c r="A8" s="62" t="s">
        <v>217</v>
      </c>
      <c r="B8" s="63">
        <v>24488</v>
      </c>
      <c r="C8" s="62"/>
      <c r="D8" s="63"/>
    </row>
    <row r="9" spans="1:4" s="57" customFormat="1" ht="16.5" customHeight="1">
      <c r="A9" s="62" t="s">
        <v>386</v>
      </c>
      <c r="B9" s="63">
        <v>0</v>
      </c>
      <c r="C9" s="62"/>
      <c r="D9" s="63"/>
    </row>
    <row r="10" spans="1:4" s="57" customFormat="1" ht="17.25" customHeight="1">
      <c r="A10" s="80" t="s">
        <v>248</v>
      </c>
      <c r="B10" s="63">
        <v>2486</v>
      </c>
      <c r="C10" s="62"/>
      <c r="D10" s="63"/>
    </row>
    <row r="11" spans="1:4" s="57" customFormat="1" ht="17.25" customHeight="1">
      <c r="A11" s="80" t="s">
        <v>387</v>
      </c>
      <c r="B11" s="63">
        <v>2572</v>
      </c>
      <c r="C11" s="80" t="s">
        <v>250</v>
      </c>
      <c r="D11" s="63">
        <v>0</v>
      </c>
    </row>
    <row r="12" spans="1:4" s="57" customFormat="1" ht="17.25" customHeight="1">
      <c r="A12" s="62" t="s">
        <v>251</v>
      </c>
      <c r="B12" s="63">
        <v>2244</v>
      </c>
      <c r="C12" s="62"/>
      <c r="D12" s="63"/>
    </row>
    <row r="13" spans="1:4" s="57" customFormat="1" ht="17.25" customHeight="1">
      <c r="A13" s="62" t="s">
        <v>253</v>
      </c>
      <c r="B13" s="63"/>
      <c r="C13" s="62"/>
      <c r="D13" s="63"/>
    </row>
    <row r="14" spans="1:4" s="57" customFormat="1" ht="17.25" customHeight="1">
      <c r="A14" s="62" t="s">
        <v>254</v>
      </c>
      <c r="B14" s="63">
        <v>328</v>
      </c>
      <c r="C14" s="62"/>
      <c r="D14" s="63"/>
    </row>
    <row r="15" spans="1:4" s="57" customFormat="1" ht="17.25" customHeight="1">
      <c r="A15" s="80" t="s">
        <v>388</v>
      </c>
      <c r="B15" s="63">
        <v>17453</v>
      </c>
      <c r="C15" s="80" t="s">
        <v>256</v>
      </c>
      <c r="D15" s="63">
        <v>8434</v>
      </c>
    </row>
    <row r="16" spans="1:4" s="57" customFormat="1" ht="17.25" customHeight="1">
      <c r="A16" s="62"/>
      <c r="B16" s="63"/>
      <c r="C16" s="80" t="s">
        <v>389</v>
      </c>
      <c r="D16" s="63">
        <v>0</v>
      </c>
    </row>
    <row r="17" spans="1:4" s="57" customFormat="1" ht="17.25" customHeight="1">
      <c r="A17" s="80" t="s">
        <v>390</v>
      </c>
      <c r="B17" s="63">
        <v>0</v>
      </c>
      <c r="C17" s="80" t="s">
        <v>391</v>
      </c>
      <c r="D17" s="63">
        <v>0</v>
      </c>
    </row>
    <row r="18" spans="1:4" s="57" customFormat="1" ht="17.25" customHeight="1">
      <c r="A18" s="80" t="s">
        <v>392</v>
      </c>
      <c r="B18" s="63">
        <v>2593</v>
      </c>
      <c r="C18" s="80" t="s">
        <v>393</v>
      </c>
      <c r="D18" s="63">
        <v>2229</v>
      </c>
    </row>
    <row r="19" spans="1:4" s="57" customFormat="1" ht="17.25" customHeight="1">
      <c r="A19" s="80" t="s">
        <v>287</v>
      </c>
      <c r="B19" s="63">
        <v>0</v>
      </c>
      <c r="C19" s="80" t="s">
        <v>288</v>
      </c>
      <c r="D19" s="63">
        <v>0</v>
      </c>
    </row>
    <row r="20" spans="1:4" s="57" customFormat="1" ht="17.25" customHeight="1">
      <c r="A20" s="80" t="s">
        <v>295</v>
      </c>
      <c r="B20" s="63">
        <v>0</v>
      </c>
      <c r="C20" s="80" t="s">
        <v>296</v>
      </c>
      <c r="D20" s="63">
        <v>0</v>
      </c>
    </row>
    <row r="21" spans="1:4" s="57" customFormat="1" ht="16.5" customHeight="1">
      <c r="A21" s="62"/>
      <c r="B21" s="63"/>
      <c r="C21" s="80" t="s">
        <v>299</v>
      </c>
      <c r="D21" s="63">
        <v>0</v>
      </c>
    </row>
    <row r="22" spans="1:4" s="57" customFormat="1" ht="16.5" customHeight="1">
      <c r="A22" s="62"/>
      <c r="B22" s="63"/>
      <c r="C22" s="80" t="s">
        <v>300</v>
      </c>
      <c r="D22" s="63">
        <v>781</v>
      </c>
    </row>
    <row r="23" spans="1:4" s="57" customFormat="1" ht="16.5" customHeight="1">
      <c r="A23" s="62"/>
      <c r="B23" s="63"/>
      <c r="C23" s="62" t="s">
        <v>301</v>
      </c>
      <c r="D23" s="63">
        <v>781</v>
      </c>
    </row>
    <row r="24" spans="1:4" s="57" customFormat="1" ht="16.5" customHeight="1">
      <c r="A24" s="62"/>
      <c r="B24" s="63"/>
      <c r="C24" s="80" t="s">
        <v>302</v>
      </c>
      <c r="D24" s="63">
        <v>0</v>
      </c>
    </row>
    <row r="25" spans="1:4" s="57" customFormat="1" ht="409.5" customHeight="1" hidden="1">
      <c r="A25" s="62"/>
      <c r="B25" s="63"/>
      <c r="C25" s="80"/>
      <c r="D25" s="82"/>
    </row>
    <row r="26" spans="1:4" s="57" customFormat="1" ht="409.5" customHeight="1" hidden="1">
      <c r="A26" s="62"/>
      <c r="B26" s="63"/>
      <c r="C26" s="80"/>
      <c r="D26" s="82"/>
    </row>
    <row r="27" spans="1:4" s="57" customFormat="1" ht="409.5" customHeight="1" hidden="1">
      <c r="A27" s="62"/>
      <c r="B27" s="63"/>
      <c r="C27" s="80"/>
      <c r="D27" s="82"/>
    </row>
    <row r="28" spans="1:4" s="57" customFormat="1" ht="409.5" customHeight="1" hidden="1">
      <c r="A28" s="62"/>
      <c r="B28" s="63"/>
      <c r="C28" s="80"/>
      <c r="D28" s="82"/>
    </row>
    <row r="29" spans="1:4" s="57" customFormat="1" ht="409.5" customHeight="1" hidden="1">
      <c r="A29" s="62"/>
      <c r="B29" s="63"/>
      <c r="C29" s="80"/>
      <c r="D29" s="82"/>
    </row>
    <row r="30" spans="1:4" s="57" customFormat="1" ht="409.5" customHeight="1" hidden="1">
      <c r="A30" s="62"/>
      <c r="B30" s="63"/>
      <c r="C30" s="80"/>
      <c r="D30" s="82"/>
    </row>
    <row r="31" spans="1:4" s="57" customFormat="1" ht="409.5" customHeight="1" hidden="1">
      <c r="A31" s="62"/>
      <c r="B31" s="63"/>
      <c r="C31" s="80"/>
      <c r="D31" s="82"/>
    </row>
    <row r="32" spans="1:4" s="57" customFormat="1" ht="409.5" customHeight="1" hidden="1">
      <c r="A32" s="62"/>
      <c r="B32" s="63"/>
      <c r="C32" s="80"/>
      <c r="D32" s="82"/>
    </row>
    <row r="33" spans="1:4" s="57" customFormat="1" ht="409.5" customHeight="1" hidden="1">
      <c r="A33" s="62"/>
      <c r="B33" s="63"/>
      <c r="C33" s="80"/>
      <c r="D33" s="82"/>
    </row>
    <row r="34" spans="1:4" s="57" customFormat="1" ht="409.5" customHeight="1" hidden="1">
      <c r="A34" s="62"/>
      <c r="B34" s="63"/>
      <c r="C34" s="80"/>
      <c r="D34" s="82"/>
    </row>
    <row r="35" spans="1:4" s="57" customFormat="1" ht="409.5" customHeight="1" hidden="1">
      <c r="A35" s="62"/>
      <c r="B35" s="63"/>
      <c r="C35" s="80"/>
      <c r="D35" s="82"/>
    </row>
    <row r="36" spans="1:4" s="57" customFormat="1" ht="409.5" customHeight="1" hidden="1">
      <c r="A36" s="62"/>
      <c r="B36" s="63"/>
      <c r="C36" s="80"/>
      <c r="D36" s="82"/>
    </row>
    <row r="37" spans="1:4" s="57" customFormat="1" ht="409.5" customHeight="1" hidden="1">
      <c r="A37" s="62"/>
      <c r="B37" s="63"/>
      <c r="C37" s="80"/>
      <c r="D37" s="82"/>
    </row>
    <row r="38" spans="1:4" s="57" customFormat="1" ht="409.5" customHeight="1" hidden="1">
      <c r="A38" s="62"/>
      <c r="B38" s="63"/>
      <c r="C38" s="80"/>
      <c r="D38" s="82"/>
    </row>
    <row r="39" spans="1:4" s="57" customFormat="1" ht="409.5" customHeight="1" hidden="1">
      <c r="A39" s="62"/>
      <c r="B39" s="63"/>
      <c r="C39" s="80"/>
      <c r="D39" s="82"/>
    </row>
    <row r="40" spans="1:4" s="57" customFormat="1" ht="409.5" customHeight="1" hidden="1">
      <c r="A40" s="62"/>
      <c r="B40" s="63"/>
      <c r="C40" s="80"/>
      <c r="D40" s="82"/>
    </row>
    <row r="41" spans="1:4" s="57" customFormat="1" ht="409.5" customHeight="1" hidden="1">
      <c r="A41" s="62"/>
      <c r="B41" s="63"/>
      <c r="C41" s="80"/>
      <c r="D41" s="82"/>
    </row>
    <row r="42" spans="1:4" s="57" customFormat="1" ht="409.5" customHeight="1" hidden="1">
      <c r="A42" s="62"/>
      <c r="B42" s="63"/>
      <c r="C42" s="80"/>
      <c r="D42" s="82"/>
    </row>
    <row r="43" spans="1:4" s="57" customFormat="1" ht="409.5" customHeight="1" hidden="1">
      <c r="A43" s="62"/>
      <c r="B43" s="63"/>
      <c r="C43" s="80"/>
      <c r="D43" s="82"/>
    </row>
    <row r="44" spans="1:4" s="57" customFormat="1" ht="409.5" customHeight="1" hidden="1">
      <c r="A44" s="62"/>
      <c r="B44" s="63"/>
      <c r="C44" s="80"/>
      <c r="D44" s="82"/>
    </row>
    <row r="45" spans="1:4" s="57" customFormat="1" ht="409.5" customHeight="1" hidden="1">
      <c r="A45" s="62"/>
      <c r="B45" s="63"/>
      <c r="C45" s="80"/>
      <c r="D45" s="82"/>
    </row>
    <row r="46" spans="1:4" s="57" customFormat="1" ht="409.5" customHeight="1" hidden="1">
      <c r="A46" s="62"/>
      <c r="B46" s="63"/>
      <c r="C46" s="80"/>
      <c r="D46" s="82"/>
    </row>
    <row r="47" spans="1:4" s="57" customFormat="1" ht="409.5" customHeight="1" hidden="1">
      <c r="A47" s="62"/>
      <c r="B47" s="63"/>
      <c r="C47" s="80"/>
      <c r="D47" s="82"/>
    </row>
    <row r="48" spans="1:4" s="57" customFormat="1" ht="409.5" customHeight="1" hidden="1">
      <c r="A48" s="62"/>
      <c r="B48" s="63"/>
      <c r="C48" s="80"/>
      <c r="D48" s="82"/>
    </row>
    <row r="49" spans="1:4" s="57" customFormat="1" ht="409.5" customHeight="1" hidden="1">
      <c r="A49" s="62"/>
      <c r="B49" s="63"/>
      <c r="C49" s="80"/>
      <c r="D49" s="82"/>
    </row>
    <row r="50" spans="1:4" s="57" customFormat="1" ht="409.5" customHeight="1" hidden="1">
      <c r="A50" s="62"/>
      <c r="B50" s="63"/>
      <c r="C50" s="80"/>
      <c r="D50" s="82"/>
    </row>
    <row r="51" spans="1:4" s="57" customFormat="1" ht="16.5" customHeight="1">
      <c r="A51" s="79" t="s">
        <v>303</v>
      </c>
      <c r="B51" s="63">
        <f>B4+B5+B10+B11+B15+B18</f>
        <v>208577</v>
      </c>
      <c r="C51" s="79" t="s">
        <v>304</v>
      </c>
      <c r="D51" s="63">
        <f>D4+D5+D15+D18+D22</f>
        <v>208577</v>
      </c>
    </row>
    <row r="52" s="57" customFormat="1" ht="15" customHeight="1"/>
  </sheetData>
  <sheetProtection/>
  <mergeCells count="1">
    <mergeCell ref="A1:D1"/>
  </mergeCells>
  <printOptions horizontalCentered="1"/>
  <pageMargins left="0.7513888888888889" right="0.7513888888888889" top="0.6673611111111111" bottom="0.8659722222222223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贾</cp:lastModifiedBy>
  <cp:lastPrinted>2020-04-02T06:56:07Z</cp:lastPrinted>
  <dcterms:created xsi:type="dcterms:W3CDTF">2012-04-06T02:22:15Z</dcterms:created>
  <dcterms:modified xsi:type="dcterms:W3CDTF">2021-09-10T09:24:14Z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