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4"/>
  </bookViews>
  <sheets>
    <sheet name="需确权到户" sheetId="2" r:id="rId1"/>
    <sheet name="需确权到村" sheetId="3" r:id="rId2"/>
    <sheet name="需确权到乡镇" sheetId="4" r:id="rId3"/>
    <sheet name="需确权到行业部门" sheetId="5" r:id="rId4"/>
    <sheet name="确权到合作社、公司、企业" sheetId="7" r:id="rId5"/>
  </sheets>
  <definedNames>
    <definedName name="_xlnm._FilterDatabase" localSheetId="1" hidden="1">需确权到村!$A$1:$N$114</definedName>
    <definedName name="_xlnm.Print_Titles" localSheetId="1">需确权到村!$2:$4</definedName>
    <definedName name="_xlnm.Print_Area" localSheetId="0">需确权到户!$A$1:$N$10</definedName>
    <definedName name="_xlnm.Print_Area" localSheetId="4">确权到合作社、公司、企业!$A$1:$N$17</definedName>
    <definedName name="_xlnm.Print_Titles" localSheetId="4">确权到合作社、公司、企业!$2:$4</definedName>
    <definedName name="_xlnm.Print_Titles" localSheetId="2">需确权到乡镇!$1:$5</definedName>
  </definedNames>
  <calcPr calcId="144525"/>
</workbook>
</file>

<file path=xl/sharedStrings.xml><?xml version="1.0" encoding="utf-8"?>
<sst xmlns="http://schemas.openxmlformats.org/spreadsheetml/2006/main" count="1148" uniqueCount="440">
  <si>
    <t>附件1</t>
  </si>
  <si>
    <r>
      <rPr>
        <b/>
        <sz val="20"/>
        <color theme="1"/>
        <rFont val="宋体"/>
        <charset val="134"/>
      </rPr>
      <t xml:space="preserve"> </t>
    </r>
    <r>
      <rPr>
        <b/>
        <u/>
        <sz val="20"/>
        <color theme="1"/>
        <rFont val="宋体"/>
        <charset val="134"/>
      </rPr>
      <t>方山</t>
    </r>
    <r>
      <rPr>
        <b/>
        <sz val="20"/>
        <color theme="1"/>
        <rFont val="宋体"/>
        <charset val="134"/>
      </rPr>
      <t>县扶贫资产管理台账</t>
    </r>
  </si>
  <si>
    <t>序号</t>
  </si>
  <si>
    <t>实施年度</t>
  </si>
  <si>
    <t>扶贫资产名称
（项目名称）</t>
  </si>
  <si>
    <t>项目地点</t>
  </si>
  <si>
    <t>项目建设内容</t>
  </si>
  <si>
    <t>资产类别</t>
  </si>
  <si>
    <t>资金来源（万元）</t>
  </si>
  <si>
    <t>项目实施单位</t>
  </si>
  <si>
    <t>产权单位</t>
  </si>
  <si>
    <t>备注</t>
  </si>
  <si>
    <t>合计</t>
  </si>
  <si>
    <t>财政专项扶贫资金</t>
  </si>
  <si>
    <t>统筹整合资金</t>
  </si>
  <si>
    <t>其他 资金</t>
  </si>
  <si>
    <t>级次</t>
  </si>
  <si>
    <t>名称</t>
  </si>
  <si>
    <t>2018年</t>
  </si>
  <si>
    <t>户用式光伏电站</t>
  </si>
  <si>
    <t>麻地会等58个村</t>
  </si>
  <si>
    <t>599户，户均3千瓦，共1797千瓦</t>
  </si>
  <si>
    <t>产业发展类</t>
  </si>
  <si>
    <t>发改局</t>
  </si>
  <si>
    <t>其他</t>
  </si>
  <si>
    <t>涉及户</t>
  </si>
  <si>
    <t>2017年</t>
  </si>
  <si>
    <t>畜牧产业</t>
  </si>
  <si>
    <t>全县</t>
  </si>
  <si>
    <t>建档立卡贫困户从县外购入一头牛奖补2000元；2017年新圈舍6万平米，每平米奖补100元；销售肉牛5000头，每牛补助500元；建设饲草基地5.41万亩，每头牛每年给予1亩饲草补助50元</t>
  </si>
  <si>
    <t>畜牧兽医中心</t>
  </si>
  <si>
    <t>畜牧养牛产业</t>
  </si>
  <si>
    <t>建档立卡贫困户购牛奖补、圈舍奖补、饲草奖补</t>
  </si>
  <si>
    <t>2016年</t>
  </si>
  <si>
    <t>春秋拱棚建设项目</t>
  </si>
  <si>
    <t>北武当镇暧泉会村</t>
  </si>
  <si>
    <t>修建春秋拱棚20棚</t>
  </si>
  <si>
    <t>北武当镇</t>
  </si>
  <si>
    <t>2019年</t>
  </si>
  <si>
    <t>美丽乡村建设</t>
  </si>
  <si>
    <t>积翠乡孔家庄村、卧龙潭村、麻地会乡后则沟村</t>
  </si>
  <si>
    <t>农村无害化改厕1户1厕，孔家庄村80座、卧龙潭村81座、后则沟村185座、水冲户厕15座</t>
  </si>
  <si>
    <t>基础设施类</t>
  </si>
  <si>
    <t>爱委会</t>
  </si>
  <si>
    <t xml:space="preserve"> 方山县扶贫资产管理台账</t>
  </si>
  <si>
    <t>农村饮水安全维修养护</t>
  </si>
  <si>
    <t>辉回、杨家沟、西沟、杜家沟、条则焉、代坡、马坊、横沟、武家湾</t>
  </si>
  <si>
    <t>九个村饮水安全工程的维护</t>
  </si>
  <si>
    <t>水利局</t>
  </si>
  <si>
    <t>村级</t>
  </si>
  <si>
    <t>涉及村</t>
  </si>
  <si>
    <t>沟坝地治理项目</t>
  </si>
  <si>
    <t>马坊镇油房沟村</t>
  </si>
  <si>
    <t>土地整理270亩，修排洪渠1833米，建生产路1287米</t>
  </si>
  <si>
    <t>油房沟村</t>
  </si>
  <si>
    <t>淤地坝除险加固工程项目</t>
  </si>
  <si>
    <t>圪洞、大武</t>
  </si>
  <si>
    <t>在圪洞黄草林、南洼青石盘，大武孙家山、郝放沟（王家山）、东坡进行骨干坝加固</t>
  </si>
  <si>
    <t>麻塔骨干坝除险加固工程</t>
  </si>
  <si>
    <t>大武镇高家沟</t>
  </si>
  <si>
    <t>增设溢洪道</t>
  </si>
  <si>
    <t>高家沟</t>
  </si>
  <si>
    <t>下杨家塔骨干坝除险加固工程</t>
  </si>
  <si>
    <t>大武镇杨家塔</t>
  </si>
  <si>
    <t>杨家塔</t>
  </si>
  <si>
    <t>杨家沟骨干坝除险加固工程</t>
  </si>
  <si>
    <t>大武镇水源</t>
  </si>
  <si>
    <t>水源</t>
  </si>
  <si>
    <t>白家山骨干坝除险加固工程</t>
  </si>
  <si>
    <t>大武镇龙凤村</t>
  </si>
  <si>
    <t>龙凤村</t>
  </si>
  <si>
    <t>油房沟、麻地会沟小流域综合治理工程</t>
  </si>
  <si>
    <t>马坊镇杨家沟村、油房沟、陈家湾、磨地湾、王家湾、麻峪、李家湾、温家庄和麻地会乡郝家庄</t>
  </si>
  <si>
    <t>全年计划安排863.47万元，用于封禁治理55400亩，梯田1300亩，道路4.7km，新建河坝1.2km，水毁修复河坝1.8km</t>
  </si>
  <si>
    <t>淤地坝除险加固项目</t>
  </si>
  <si>
    <t>大武镇东坡</t>
  </si>
  <si>
    <t>淤地坝加固1座</t>
  </si>
  <si>
    <t>东坡</t>
  </si>
  <si>
    <t>护地坝及疏河槽工程</t>
  </si>
  <si>
    <t>马坊镇树林则村</t>
  </si>
  <si>
    <t>浆砌石堤防390m河道清淤疏浚500m</t>
  </si>
  <si>
    <t>树林则村</t>
  </si>
  <si>
    <t>护地坝工程</t>
  </si>
  <si>
    <t>马坊镇磨地湾村</t>
  </si>
  <si>
    <t>浆砌石堤防600m</t>
  </si>
  <si>
    <t>磨地湾村</t>
  </si>
  <si>
    <t>浆砌石堤防工程</t>
  </si>
  <si>
    <t>北武当镇来堡村</t>
  </si>
  <si>
    <t>浆砌石堤防541m</t>
  </si>
  <si>
    <t>来堡村</t>
  </si>
  <si>
    <t>浆砌石堤防200m</t>
  </si>
  <si>
    <t>峪口镇石板梁村</t>
  </si>
  <si>
    <t>石板梁村</t>
  </si>
  <si>
    <t>积翠乡赤红村</t>
  </si>
  <si>
    <t>浆砌石堤防233m</t>
  </si>
  <si>
    <t>赤红村</t>
  </si>
  <si>
    <t>积翠乡积翠村</t>
  </si>
  <si>
    <t>浆砌石堤防232m</t>
  </si>
  <si>
    <t>积翠村</t>
  </si>
  <si>
    <t>积翠乡卧龙潭村</t>
  </si>
  <si>
    <t>浆砌石堤防304m</t>
  </si>
  <si>
    <t>卧龙潭村</t>
  </si>
  <si>
    <t>马坊镇神堂沟</t>
  </si>
  <si>
    <t>神堂沟</t>
  </si>
  <si>
    <t>马坊镇四皓村</t>
  </si>
  <si>
    <t>浆砌石堤防289.5m</t>
  </si>
  <si>
    <t>四皓村</t>
  </si>
  <si>
    <t>马坊镇窑上村</t>
  </si>
  <si>
    <t>浆砌石堤防562m</t>
  </si>
  <si>
    <t>窑上村</t>
  </si>
  <si>
    <t>马坊镇里其村</t>
  </si>
  <si>
    <t>浆砌石堤防211m</t>
  </si>
  <si>
    <t>里其村</t>
  </si>
  <si>
    <t>马坊镇红崖湾村</t>
  </si>
  <si>
    <t>浆砌石堤防290m</t>
  </si>
  <si>
    <t>红崖湾村</t>
  </si>
  <si>
    <t>马坊镇条则嫣村</t>
  </si>
  <si>
    <t>浆砌石堤防268m</t>
  </si>
  <si>
    <t>条则嫣村</t>
  </si>
  <si>
    <t>麻地会乡运庄村</t>
  </si>
  <si>
    <t>浆砌石堤防118m</t>
  </si>
  <si>
    <t>运庄村</t>
  </si>
  <si>
    <t>麻地会乡西坡村</t>
  </si>
  <si>
    <t>浆砌石堤防145m</t>
  </si>
  <si>
    <t>西坡村</t>
  </si>
  <si>
    <t>麻地会乡麻地会村</t>
  </si>
  <si>
    <t>浆砌石堤防115m</t>
  </si>
  <si>
    <t>麻地会村</t>
  </si>
  <si>
    <t>圪洞镇郭家湾村</t>
  </si>
  <si>
    <t>浆砌石堤防568m</t>
  </si>
  <si>
    <t>郭家湾村</t>
  </si>
  <si>
    <t>圪洞镇高家庄村</t>
  </si>
  <si>
    <t>浆砌石堤防322m</t>
  </si>
  <si>
    <t>高家庄村</t>
  </si>
  <si>
    <t>麻地会乡韩家沟村</t>
  </si>
  <si>
    <t>浆砌石堤防168m,盖板8m</t>
  </si>
  <si>
    <t>韩家沟村</t>
  </si>
  <si>
    <t>麻地会乡冯家庄村</t>
  </si>
  <si>
    <t>浆砌石堤防321m</t>
  </si>
  <si>
    <t>冯家庄村</t>
  </si>
  <si>
    <t>圪洞镇后东旺坪村</t>
  </si>
  <si>
    <t>浆砌石堤防629.6m，盖板24m</t>
  </si>
  <si>
    <t>后东旺坪村</t>
  </si>
  <si>
    <t>圪洞镇西山村</t>
  </si>
  <si>
    <t>浆砌石堤防43.1m，盖板191m</t>
  </si>
  <si>
    <t>西山村</t>
  </si>
  <si>
    <t>积翠乡刘家庄村</t>
  </si>
  <si>
    <t>浆砌石堤防300m，河道清淤400m</t>
  </si>
  <si>
    <t>刘家庄村</t>
  </si>
  <si>
    <t>浆砌石堤防及河道清淤工程</t>
  </si>
  <si>
    <t>北武当镇下昔村</t>
  </si>
  <si>
    <t>浆砌石堤防203m,河道清淤145m</t>
  </si>
  <si>
    <t>下昔村</t>
  </si>
  <si>
    <t>北武当镇庙底村</t>
  </si>
  <si>
    <t>浆砌石堤防147m,河道清淤105m</t>
  </si>
  <si>
    <t>庙底村</t>
  </si>
  <si>
    <t>峪口镇土福则村</t>
  </si>
  <si>
    <t>浆砌石堤防287m,河道清淤70m</t>
  </si>
  <si>
    <t>土福则村</t>
  </si>
  <si>
    <t>积翠乡方山村</t>
  </si>
  <si>
    <t>浆砌石堤防497.7m,河道清淤100m</t>
  </si>
  <si>
    <t>马坊镇马坊村</t>
  </si>
  <si>
    <t>浆砌石堤防973.5m河道清淤300m</t>
  </si>
  <si>
    <t>马坊村</t>
  </si>
  <si>
    <t>马坊镇赤街村</t>
  </si>
  <si>
    <t>浆砌石堤防103m,河道清淤115m</t>
  </si>
  <si>
    <t>赤街村</t>
  </si>
  <si>
    <t>麻地会乡桦林坪村</t>
  </si>
  <si>
    <t>浆砌石堤防268.7m,河道清淤180m</t>
  </si>
  <si>
    <t>桦林坪村</t>
  </si>
  <si>
    <t>浆砌石排洪渠及清淤工程</t>
  </si>
  <si>
    <t>圪洞镇潘家坂村</t>
  </si>
  <si>
    <t>排洪渠395m,河道清淤490m</t>
  </si>
  <si>
    <t>潘家坂村</t>
  </si>
  <si>
    <t>浆砌石排洪渠工程</t>
  </si>
  <si>
    <t>北武当镇松泉村</t>
  </si>
  <si>
    <t>排洪渠长140m</t>
  </si>
  <si>
    <t>松泉村</t>
  </si>
  <si>
    <t>麻地会乡胡堡村</t>
  </si>
  <si>
    <t>浆砌石排洪渠长20m，混凝土排洪渠160m，河道清淤160m</t>
  </si>
  <si>
    <t>胡堡村</t>
  </si>
  <si>
    <t>麻地会乡水沟湾村</t>
  </si>
  <si>
    <t>排洪渠长414m，暗渠长140m，盖板长140m</t>
  </si>
  <si>
    <t>水沟湾村</t>
  </si>
  <si>
    <t>峪口镇西村</t>
  </si>
  <si>
    <t>排洪渠长407m，盖板5m</t>
  </si>
  <si>
    <t>西村</t>
  </si>
  <si>
    <t>混凝土排洪渠工程及河道清淤工程</t>
  </si>
  <si>
    <t>大武镇保安村</t>
  </si>
  <si>
    <t>排洪渠长480m、河道清淤400m</t>
  </si>
  <si>
    <t>保安村</t>
  </si>
  <si>
    <t>河道清淤工程</t>
  </si>
  <si>
    <t>马坊镇开府村</t>
  </si>
  <si>
    <t>土堤78m</t>
  </si>
  <si>
    <t>开府村</t>
  </si>
  <si>
    <t>圪洞镇津良庄村</t>
  </si>
  <si>
    <t>河道清淤600m，土堤工程600m</t>
  </si>
  <si>
    <t>津良庄村</t>
  </si>
  <si>
    <t>峪口镇韩庄村</t>
  </si>
  <si>
    <t>河道清淤工程464m</t>
  </si>
  <si>
    <t>韩庄村</t>
  </si>
  <si>
    <t>潘家坂村防洪设施</t>
  </si>
  <si>
    <r>
      <rPr>
        <sz val="10"/>
        <rFont val="宋体"/>
        <charset val="134"/>
      </rPr>
      <t>总投资3</t>
    </r>
    <r>
      <rPr>
        <sz val="10"/>
        <rFont val="宋体"/>
        <charset val="134"/>
      </rPr>
      <t>99.16</t>
    </r>
    <r>
      <rPr>
        <sz val="10"/>
        <rFont val="宋体"/>
        <charset val="134"/>
      </rPr>
      <t>万元，工程由浆砌石拦河坝和排洪渠组成，浆砌坝坝高6.0m，主沟排洪渠长300m，支沟排洪渠长101.5m。</t>
    </r>
  </si>
  <si>
    <t>饮水安全提升项目</t>
  </si>
  <si>
    <t>宗家山、杨家坪、落辉、磨地湾、条则墕、马坊、店坪、相当</t>
  </si>
  <si>
    <t>巩固提升8个自然村的安全饮水</t>
  </si>
  <si>
    <t>护地坝水毁修复项目</t>
  </si>
  <si>
    <t>新房、陈家湾村、神堂沟村、李家湾村、窑上村、东王村、方山村、胡堡村、阳圪台村、庄上村、吉家庄村、土福则村、阳湾村</t>
  </si>
  <si>
    <t>总投资499万元，新房易地移民安置小区排洪设施65万元、河道治理修复199.8129万元</t>
  </si>
  <si>
    <t>三个村购置吸污车2辆，修建化粪池3座</t>
  </si>
  <si>
    <t>孔家庄村、卧龙潭村、后则沟村</t>
  </si>
  <si>
    <t>贫困村提升农村道路项目</t>
  </si>
  <si>
    <t>马坊、积翠、麻地会、圪洞、峪口等6个乡镇87个村</t>
  </si>
  <si>
    <t>用于高明村沙棘经济林硬化道路3公里；凤翼村高速通道道绿化点道路硬化；后则沟山楂园道路硬化2.5公里；机场绿化排水、整修；圪洞窑湾道路硬化；水沟湾村黄花菜道路硬化1.7公里；峪口安上村桥南道路硬化；峪口二期移民沥青路；行政村增设错车道、排水、路标、安防护工程</t>
  </si>
  <si>
    <t>交通局</t>
  </si>
  <si>
    <t>农村道路提升项目</t>
  </si>
  <si>
    <t>郭家湾</t>
  </si>
  <si>
    <t>村内道路路面硬化1.536公里</t>
  </si>
  <si>
    <t>阳圪台村</t>
  </si>
  <si>
    <t>道路路基、路面硬化0.41公里</t>
  </si>
  <si>
    <t>孔家庄</t>
  </si>
  <si>
    <t>道路路基、路面硬化0.3公里</t>
  </si>
  <si>
    <t>东胜山</t>
  </si>
  <si>
    <t>村内道路路面硬化0.9公里</t>
  </si>
  <si>
    <t>后则沟村</t>
  </si>
  <si>
    <t>道路路基、路面硬化、排水渠2.4公里</t>
  </si>
  <si>
    <t>赤坚村</t>
  </si>
  <si>
    <t>道路路基、路面硬化1.375公里</t>
  </si>
  <si>
    <t>阳和沟</t>
  </si>
  <si>
    <r>
      <rPr>
        <sz val="10"/>
        <rFont val="宋体"/>
        <charset val="134"/>
      </rPr>
      <t>道路路面及排水渠1</t>
    </r>
    <r>
      <rPr>
        <sz val="10"/>
        <rFont val="宋体"/>
        <charset val="134"/>
      </rPr>
      <t>.44公里</t>
    </r>
  </si>
  <si>
    <r>
      <rPr>
        <sz val="10"/>
        <rFont val="宋体"/>
        <charset val="134"/>
      </rPr>
      <t>桥头连接线及产业道路1</t>
    </r>
    <r>
      <rPr>
        <sz val="10"/>
        <rFont val="宋体"/>
        <charset val="134"/>
      </rPr>
      <t>2个村</t>
    </r>
  </si>
  <si>
    <t>新建大桥8座（王家湾、陈家湾、刘家庄、方山、石湾、新民、石板梁、前南村）、路基路面工程5.1公里</t>
  </si>
  <si>
    <t>阳湾至骨脊沟村路</t>
  </si>
  <si>
    <t>进村路路面硬化2.1公里</t>
  </si>
  <si>
    <t>阳湾</t>
  </si>
  <si>
    <t>河庄</t>
  </si>
  <si>
    <r>
      <rPr>
        <sz val="10"/>
        <rFont val="宋体"/>
        <charset val="134"/>
      </rPr>
      <t>道路路基、路面0</t>
    </r>
    <r>
      <rPr>
        <sz val="10"/>
        <rFont val="宋体"/>
        <charset val="134"/>
      </rPr>
      <t>.95公里</t>
    </r>
  </si>
  <si>
    <t>高标准农田建设</t>
  </si>
  <si>
    <t>峪口镇的横泉、杜家会、西村、土福则</t>
  </si>
  <si>
    <t>建设高标准农田4200亩</t>
  </si>
  <si>
    <t>农发办</t>
  </si>
  <si>
    <t>横泉、杜家会、西村、土福则</t>
  </si>
  <si>
    <t>马坊镇红崖湾、落辉村</t>
  </si>
  <si>
    <r>
      <rPr>
        <sz val="9"/>
        <rFont val="宋体"/>
        <charset val="134"/>
      </rPr>
      <t>建设高标准农田，其中土地平整1</t>
    </r>
    <r>
      <rPr>
        <sz val="9"/>
        <rFont val="宋体"/>
        <charset val="134"/>
      </rPr>
      <t>20亩、客土改良50亩、新建渗流井1口、实施低压管道自流落花流水灌溉工程200亩、增施精制有机肥809.12亩，施用硫酸亚铁170亩</t>
    </r>
  </si>
  <si>
    <t>农业农村局</t>
  </si>
  <si>
    <t>红崖湾、落辉村</t>
  </si>
  <si>
    <t>高标准农田建设项目</t>
  </si>
  <si>
    <t>马坊温家庄村</t>
  </si>
  <si>
    <t>建设高标准农田1133.3亩，增肥1133.3亩，平田整地200亩，低压输水管道工程5153米</t>
  </si>
  <si>
    <t>温家庄村</t>
  </si>
  <si>
    <t>美丽宜居示范村建设项目</t>
  </si>
  <si>
    <t>峪口镇圪针湾村</t>
  </si>
  <si>
    <t>污水处理</t>
  </si>
  <si>
    <t>圪针湾村</t>
  </si>
  <si>
    <t>生态文化园项目</t>
  </si>
  <si>
    <t>圪洞镇庄上村</t>
  </si>
  <si>
    <t>道路硬化350平方米，花架走廊100米，凉亭2个，栽植10余种经济树木</t>
  </si>
  <si>
    <t>移民办</t>
  </si>
  <si>
    <t>庄上村</t>
  </si>
  <si>
    <t>护坡整治工程</t>
  </si>
  <si>
    <t>修建护坝350米，道路硬化2000平方米</t>
  </si>
  <si>
    <t>潘家坂村排洪渠</t>
  </si>
  <si>
    <r>
      <rPr>
        <sz val="10"/>
        <rFont val="宋体"/>
        <charset val="134"/>
      </rPr>
      <t>总投资5</t>
    </r>
    <r>
      <rPr>
        <sz val="10"/>
        <rFont val="宋体"/>
        <charset val="134"/>
      </rPr>
      <t>76.33万元，</t>
    </r>
    <r>
      <rPr>
        <sz val="10"/>
        <rFont val="宋体"/>
        <charset val="134"/>
      </rPr>
      <t>排洪渠818米，断面3*1.8，钢筋混凝土结构</t>
    </r>
  </si>
  <si>
    <t>住建局</t>
  </si>
  <si>
    <t>积翠乡孔家庄村、卧龙潭村、麻地会乡后则沟村、圪洞镇庄上村、前东旺坪村、北武当镇来堡村、下昔村</t>
  </si>
  <si>
    <t>积翠乡孔家庄村、卧龙潭村、麻地会乡后则沟村、圪洞镇庄上村、前东旺坪村、北武当镇来堡村、下昔村污水处理</t>
  </si>
  <si>
    <t>里其村土豆储存窖补助</t>
  </si>
  <si>
    <t>修建土豆储存窖1座</t>
  </si>
  <si>
    <t>马坊镇</t>
  </si>
  <si>
    <t>兴隆湾村护村坝工程</t>
  </si>
  <si>
    <t>兴隆湾村</t>
  </si>
  <si>
    <t>修建护村坝100米</t>
  </si>
  <si>
    <t>峪口镇</t>
  </si>
  <si>
    <t>蔬菜市场建设</t>
  </si>
  <si>
    <t>新民村</t>
  </si>
  <si>
    <t>蔬菜交易市场建设</t>
  </si>
  <si>
    <t>里其村养牛及养殖小区建设项目</t>
  </si>
  <si>
    <t>修建养殖小区2座，购买西门达尔母牛</t>
  </si>
  <si>
    <t>土豆储存窖配套建设项目</t>
  </si>
  <si>
    <t>马坊镇赤坚岭村</t>
  </si>
  <si>
    <t>硬化场地、修建排水渠道等配套设施</t>
  </si>
  <si>
    <t>赤坚岭村</t>
  </si>
  <si>
    <t>土豆储存窖补助</t>
  </si>
  <si>
    <t>马坊镇麻峪村</t>
  </si>
  <si>
    <t>麻峪村</t>
  </si>
  <si>
    <t>马坊镇陈家湾村</t>
  </si>
  <si>
    <t>陈家湾村</t>
  </si>
  <si>
    <t>油用牡丹种植补助</t>
  </si>
  <si>
    <t>积翠乡孔家庄村</t>
  </si>
  <si>
    <t>种植油用牡丹100亩</t>
  </si>
  <si>
    <t>积翠乡</t>
  </si>
  <si>
    <t>孔家庄村</t>
  </si>
  <si>
    <t>日光温室大棚项目</t>
  </si>
  <si>
    <t>峪口镇桥沟村</t>
  </si>
  <si>
    <t>修建日光温室10棚</t>
  </si>
  <si>
    <t>桥沟村</t>
  </si>
  <si>
    <t>东胜山村吃水工程维修项目</t>
  </si>
  <si>
    <t>圪洞镇东胜山村</t>
  </si>
  <si>
    <t>维修吃水工程1处</t>
  </si>
  <si>
    <t>公共服务类</t>
  </si>
  <si>
    <t>圪洞镇</t>
  </si>
  <si>
    <t>东胜山村</t>
  </si>
  <si>
    <t>里其村修建土豆储藏窖项目</t>
  </si>
  <si>
    <t>修建土豆储藏窖</t>
  </si>
  <si>
    <t>鱼池建设项目</t>
  </si>
  <si>
    <t>麻地会乡胡堡村水源专业合作社新建养鱼厂</t>
  </si>
  <si>
    <t>麻地会乡</t>
  </si>
  <si>
    <t>农家乐旅游项目</t>
  </si>
  <si>
    <t>客房8间285平方米、餐厅4间160平方米，院落硬化1500平方米等</t>
  </si>
  <si>
    <t>农家乐扶贫项目</t>
  </si>
  <si>
    <t>北武当镇占古村</t>
  </si>
  <si>
    <t>修建农家乐20孔</t>
  </si>
  <si>
    <t>占古村</t>
  </si>
  <si>
    <t>贫困村河坝项目</t>
  </si>
  <si>
    <t>修建护村河坝90米</t>
  </si>
  <si>
    <t>张家塔村基础设施建设项目</t>
  </si>
  <si>
    <t>峪口镇张家塔村</t>
  </si>
  <si>
    <t>道路改造、环境卫生整治等</t>
  </si>
  <si>
    <t>张家塔村</t>
  </si>
  <si>
    <t>生猪养殖项目</t>
  </si>
  <si>
    <t>积翠乡代居村</t>
  </si>
  <si>
    <t>发展500头生猪养殖</t>
  </si>
  <si>
    <t>代居村</t>
  </si>
  <si>
    <t>郭家湾村农家乐基础设施建设项目</t>
  </si>
  <si>
    <t>建设蒙古包10顶、道路桥梁建设、设备购置、鱼塘、采摘园、游乐设施等建设补助</t>
  </si>
  <si>
    <t>中桥建设</t>
  </si>
  <si>
    <t>班庄</t>
  </si>
  <si>
    <t>修建致富桥一座</t>
  </si>
  <si>
    <t>乡村旅游项目</t>
  </si>
  <si>
    <t>峪口镇杜家会村</t>
  </si>
  <si>
    <t>渔家乐鱼塘养殖垂钓项目，占地64亩，共建8口标准鱼塘（6口养殖，2口垂钓）和其配套道路及硬化。预计每口垂钓鱼塘长78.7米，宽40米，深3.5米。</t>
  </si>
  <si>
    <t>杜家会村</t>
  </si>
  <si>
    <t>赵庄村光伏项目</t>
  </si>
  <si>
    <t>赵庄村</t>
  </si>
  <si>
    <t>光伏发电350千瓦</t>
  </si>
  <si>
    <t>屋顶光伏扶贫项目</t>
  </si>
  <si>
    <t>新建60KW屋顶分布式光伏发电项目，总建设面积约400㎡，安装变压器</t>
  </si>
  <si>
    <t>大武镇</t>
  </si>
  <si>
    <t>排洪渠建设项目</t>
  </si>
  <si>
    <t>庄则上村</t>
  </si>
  <si>
    <t>修排洪渠600米，铺设涵管91米</t>
  </si>
  <si>
    <t>养殖小区建设项目</t>
  </si>
  <si>
    <t>新建牛棚2800平米、羊圈400平米</t>
  </si>
  <si>
    <t>修建七座牛棚及畜草池共3000平方</t>
  </si>
  <si>
    <t>环境卫生整治项目</t>
  </si>
  <si>
    <t>积翠乡南虎滩村</t>
  </si>
  <si>
    <t>绿化栽植胶东小卫毛17000株，金叶榆140株，硬化885平米，大理石边池376米，垃圾清理等</t>
  </si>
  <si>
    <t>南虎滩村</t>
  </si>
  <si>
    <t>田间桥建设项目</t>
  </si>
  <si>
    <t>积翠乡冯家庄村</t>
  </si>
  <si>
    <t>修建主树坪村和小河渠桥</t>
  </si>
  <si>
    <t>水神沟村排水提升</t>
  </si>
  <si>
    <t>积翠乡水神沟村</t>
  </si>
  <si>
    <r>
      <rPr>
        <sz val="10"/>
        <rFont val="宋体"/>
        <charset val="134"/>
      </rPr>
      <t>排水渠1050米，混混凝土</t>
    </r>
    <r>
      <rPr>
        <sz val="10"/>
        <rFont val="宋体"/>
        <charset val="134"/>
      </rPr>
      <t>U</t>
    </r>
    <r>
      <rPr>
        <sz val="10"/>
        <rFont val="宋体"/>
        <charset val="134"/>
      </rPr>
      <t>形管</t>
    </r>
    <r>
      <rPr>
        <sz val="10"/>
        <rFont val="宋体"/>
        <charset val="134"/>
      </rPr>
      <t>702</t>
    </r>
    <r>
      <rPr>
        <sz val="10"/>
        <rFont val="宋体"/>
        <charset val="134"/>
      </rPr>
      <t>米，平交道钢筋混凝土圆管涵</t>
    </r>
    <r>
      <rPr>
        <sz val="10"/>
        <rFont val="宋体"/>
        <charset val="134"/>
      </rPr>
      <t>348</t>
    </r>
    <r>
      <rPr>
        <sz val="10"/>
        <rFont val="宋体"/>
        <charset val="134"/>
      </rPr>
      <t>米，混凝土挡块</t>
    </r>
    <r>
      <rPr>
        <sz val="10"/>
        <rFont val="宋体"/>
        <charset val="134"/>
      </rPr>
      <t>702</t>
    </r>
    <r>
      <rPr>
        <sz val="10"/>
        <rFont val="宋体"/>
        <charset val="134"/>
      </rPr>
      <t>米</t>
    </r>
  </si>
  <si>
    <t>水神沟村</t>
  </si>
  <si>
    <t>光伏发电项目</t>
  </si>
  <si>
    <t>麻地会乡大西沟村</t>
  </si>
  <si>
    <t>村集体新建分布式20KW光伏项目</t>
  </si>
  <si>
    <t>大西沟村</t>
  </si>
  <si>
    <t>桥沟220kw村级电站</t>
  </si>
  <si>
    <t>光伏电站建设补助</t>
  </si>
  <si>
    <t>扶贫开发公司</t>
  </si>
  <si>
    <t>刘家庄18兆瓦光伏发电项目</t>
  </si>
  <si>
    <t>刘家庄18兆瓦村级集中式光伏发电项目建设补助</t>
  </si>
  <si>
    <t>118个贫困村</t>
  </si>
  <si>
    <t>地面集中式光伏发电项目</t>
  </si>
  <si>
    <t>圪洞袁家甲村</t>
  </si>
  <si>
    <t>中金国泰投资修建圪洞袁家甲村13.53ZW光伏发电项目</t>
  </si>
  <si>
    <t>7.59兆瓦光伏发电项目</t>
  </si>
  <si>
    <t>峪口镇西村和杜家会村</t>
  </si>
  <si>
    <t>电站建设</t>
  </si>
  <si>
    <t>农村基础设施建设项目</t>
  </si>
  <si>
    <t>对全县169个行政村实施“10+1”工程（一路、一场、一塔、一园、一厕、一牌、一室、一所、一墙、一池、村容村貌院容院貌的绿化净化亮化美化）</t>
  </si>
  <si>
    <t>169个行政村</t>
  </si>
  <si>
    <t>其他资金</t>
  </si>
  <si>
    <t>中桥建设项目</t>
  </si>
  <si>
    <t>3—13中桥一座</t>
  </si>
  <si>
    <t>乡镇</t>
  </si>
  <si>
    <t>10KV开闭所
建设项目</t>
  </si>
  <si>
    <t>大武镇
新洞上村</t>
  </si>
  <si>
    <t>方山县采煤沉陷区大武镇下庄、芦则山整村搬迁安置区基础设施和公共服务建设项目10KV开闭所新建工程，697.8万元</t>
  </si>
  <si>
    <t>农村饮水安全工程</t>
  </si>
  <si>
    <t>北武当镇
6个自然村</t>
  </si>
  <si>
    <t>六个自然村供水工程管道7公里</t>
  </si>
  <si>
    <t>改厕项目</t>
  </si>
  <si>
    <t>北武当镇于成龙故居东北角</t>
  </si>
  <si>
    <t>项目由方山县亨源建筑安装有限公司施工，建设费用总计405236.51元，该项目于2018年8月开工，11月底完工。该项目总计137.1平方米，其中水冲厕所59.8平方米，旱厕38.7平方米，水冲坑位8个，旱厕坑位6个。</t>
  </si>
  <si>
    <t>文旅局</t>
  </si>
  <si>
    <t>行业部门</t>
  </si>
  <si>
    <t>水库、堤防维修养护；灌区、泵站维修养护</t>
  </si>
  <si>
    <t>南阳沟水库</t>
  </si>
  <si>
    <t>浆砌石河堤7.81km，浆砌石排洪渠1.9km，河道疏浚6.13km</t>
  </si>
  <si>
    <t>山洪灾害防治</t>
  </si>
  <si>
    <t>全县130个村</t>
  </si>
  <si>
    <t>130个雨量站</t>
  </si>
  <si>
    <t>资产
类别</t>
  </si>
  <si>
    <t>其他
资金</t>
  </si>
  <si>
    <t>马坊肉牛场500吨老陈醋加工扶贫项目</t>
  </si>
  <si>
    <t>马坊肉牛场</t>
  </si>
  <si>
    <t>新建生产车间531平方米，新建车库877平方米，修建排水、供电、动力管网、道路围墙、污水处理等配套设施、购置生产加工设备、检化验器具等。</t>
  </si>
  <si>
    <t>山西省方山肉牛场</t>
  </si>
  <si>
    <t>农机社会化服务建设项目</t>
  </si>
  <si>
    <t>保贵农机专业合作社</t>
  </si>
  <si>
    <t>专业合作社建设及农机具入股资产收益</t>
  </si>
  <si>
    <t>农机服务中心</t>
  </si>
  <si>
    <t>村集体占60％，保贵农机专业合作社占40％</t>
  </si>
  <si>
    <t>资产性收益扶贫</t>
  </si>
  <si>
    <t>马坊镇赤街岭村</t>
  </si>
  <si>
    <t>购买大型拖拉机1台，小型农机具两台</t>
  </si>
  <si>
    <t>村集体占60％，其亮农机专业合作社占40％</t>
  </si>
  <si>
    <t>农机资产收益项目</t>
  </si>
  <si>
    <t>马坊开府村</t>
  </si>
  <si>
    <t>保贵农机专业合作社购买农机具联合收割机</t>
  </si>
  <si>
    <t>百企千村产业项目</t>
  </si>
  <si>
    <t>山西山外香食品有限公司</t>
  </si>
  <si>
    <t>打井、修建渠道、加电</t>
  </si>
  <si>
    <t>北武当山旅游改厕项目</t>
  </si>
  <si>
    <t>北武当山</t>
  </si>
  <si>
    <t>改建、新建景区内21座旅游厕所</t>
  </si>
  <si>
    <t>文化和旅游局</t>
  </si>
  <si>
    <t>山西北武当山旅游开发有限公司</t>
  </si>
  <si>
    <t>扶持龙头企业和合作社项目</t>
  </si>
  <si>
    <t>北武当镇下昔村山西天玉粮油食品有限责任公司</t>
  </si>
  <si>
    <t>山西天玉粮油食品有限责任公司项目总投资220万元，生产速冻水饺与净菜加工，财政补助171万元</t>
  </si>
  <si>
    <t>山西天玉粮油食品有限责任公司</t>
  </si>
  <si>
    <t>积翠乡方山村惠仁菌业专业合作社</t>
  </si>
  <si>
    <t>方山县惠仁菌业专业合作社项目总投资120万元，用于食用菌培育和深加工，财政补助81万元</t>
  </si>
  <si>
    <t>惠仁菌业专业合作社</t>
  </si>
  <si>
    <t>农产品产地初加工项目</t>
  </si>
  <si>
    <t>圪洞镇、积翠乡、马坊镇、北武当镇、峪口镇</t>
  </si>
  <si>
    <t>1、方山县润生种植专业合作社在马坊镇投资11万新建50吨冷藏库2座，用于大田西葫芦的冷藏                       2、方山绿东种植专业合作社在圪洞镇东胜村投资11万新建50吨冷藏库2座，用于有机旱地西红柿的冷藏3、天玉食品有限公司在北武当镇投资10.8万新建100吨冷藏库1座用于甜糯玉米等农产品的冷藏4、方山县惠仁菌业专业合作社在积翠乡投资10.6万新建1吨烘干房2座，用于食用菌的烘干5、方山县绿庄园有限公司在峪口镇投资10.6万新建1吨烘干房2座，用于杏肉的烘干</t>
  </si>
  <si>
    <t>涉及公司、合作社</t>
  </si>
  <si>
    <t>光伏扶贫电站站控系统扶贫视频会议系统建设</t>
  </si>
  <si>
    <r>
      <rPr>
        <sz val="9"/>
        <rFont val="宋体"/>
        <charset val="134"/>
      </rPr>
      <t>光伏电站站控系统1</t>
    </r>
    <r>
      <rPr>
        <sz val="9"/>
        <rFont val="宋体"/>
        <charset val="134"/>
      </rPr>
      <t>00万元、扶贫视频会议系统20万元</t>
    </r>
  </si>
  <si>
    <t>农村产业发展资金（肉牛养殖项目）</t>
  </si>
  <si>
    <t>用于31个村产业发展，每村20万元，贫困人口，每人2000元</t>
  </si>
  <si>
    <t>35兆瓦集中式光伏发电项目</t>
  </si>
  <si>
    <t>大武水沟</t>
  </si>
  <si>
    <t>35兆瓦集中式光伏发电项目资本金</t>
  </si>
  <si>
    <t>按占股比例确权到扶贫开发公司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</si>
</sst>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7">
    <font>
      <sz val="11"/>
      <color theme="1"/>
      <name val="宋体"/>
      <charset val="134"/>
      <scheme val="minor"/>
    </font>
    <font>
      <b/>
      <sz val="11"/>
      <color theme="1"/>
      <name val="宋体"/>
      <charset val="134"/>
      <scheme val="minor"/>
    </font>
    <font>
      <sz val="14"/>
      <color theme="1"/>
      <name val="宋体"/>
      <charset val="134"/>
      <scheme val="minor"/>
    </font>
    <font>
      <b/>
      <sz val="20"/>
      <color theme="1"/>
      <name val="宋体"/>
      <charset val="134"/>
    </font>
    <font>
      <b/>
      <u/>
      <sz val="20"/>
      <color theme="1"/>
      <name val="宋体"/>
      <charset val="134"/>
      <scheme val="major"/>
    </font>
    <font>
      <sz val="11"/>
      <color theme="1"/>
      <name val="仿宋"/>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9"/>
      <name val="宋体"/>
      <charset val="134"/>
      <scheme val="minor"/>
    </font>
    <font>
      <sz val="8"/>
      <color theme="1"/>
      <name val="宋体"/>
      <charset val="134"/>
      <scheme val="minor"/>
    </font>
    <font>
      <sz val="9"/>
      <name val="宋体"/>
      <charset val="134"/>
    </font>
    <font>
      <sz val="14"/>
      <color theme="1"/>
      <name val="黑体"/>
      <charset val="134"/>
    </font>
    <font>
      <b/>
      <sz val="20"/>
      <color theme="1"/>
      <name val="宋体"/>
      <charset val="134"/>
      <scheme val="major"/>
    </font>
    <font>
      <sz val="9"/>
      <color theme="1"/>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indexed="8"/>
      <name val="宋体"/>
      <charset val="134"/>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u/>
      <sz val="2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5" applyNumberFormat="0" applyFont="0" applyAlignment="0" applyProtection="0">
      <alignment vertical="center"/>
    </xf>
    <xf numFmtId="0" fontId="19" fillId="21"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8" applyNumberFormat="0" applyFill="0" applyAlignment="0" applyProtection="0">
      <alignment vertical="center"/>
    </xf>
    <xf numFmtId="0" fontId="23" fillId="0" borderId="8" applyNumberFormat="0" applyFill="0" applyAlignment="0" applyProtection="0">
      <alignment vertical="center"/>
    </xf>
    <xf numFmtId="0" fontId="19" fillId="6" borderId="0" applyNumberFormat="0" applyBorder="0" applyAlignment="0" applyProtection="0">
      <alignment vertical="center"/>
    </xf>
    <xf numFmtId="0" fontId="26" fillId="0" borderId="9" applyNumberFormat="0" applyFill="0" applyAlignment="0" applyProtection="0">
      <alignment vertical="center"/>
    </xf>
    <xf numFmtId="0" fontId="19" fillId="20" borderId="0" applyNumberFormat="0" applyBorder="0" applyAlignment="0" applyProtection="0">
      <alignment vertical="center"/>
    </xf>
    <xf numFmtId="0" fontId="22" fillId="11" borderId="7" applyNumberFormat="0" applyAlignment="0" applyProtection="0">
      <alignment vertical="center"/>
    </xf>
    <xf numFmtId="0" fontId="25" fillId="11" borderId="6" applyNumberFormat="0" applyAlignment="0" applyProtection="0">
      <alignment vertical="center"/>
    </xf>
    <xf numFmtId="0" fontId="28" fillId="19" borderId="10" applyNumberFormat="0" applyAlignment="0" applyProtection="0">
      <alignment vertical="center"/>
    </xf>
    <xf numFmtId="0" fontId="16" fillId="24" borderId="0" applyNumberFormat="0" applyBorder="0" applyAlignment="0" applyProtection="0">
      <alignment vertical="center"/>
    </xf>
    <xf numFmtId="0" fontId="19" fillId="28" borderId="0" applyNumberFormat="0" applyBorder="0" applyAlignment="0" applyProtection="0">
      <alignment vertical="center"/>
    </xf>
    <xf numFmtId="0" fontId="20" fillId="0" borderId="4" applyNumberFormat="0" applyFill="0" applyAlignment="0" applyProtection="0">
      <alignment vertical="center"/>
    </xf>
    <xf numFmtId="0" fontId="30" fillId="0" borderId="11" applyNumberFormat="0" applyFill="0" applyAlignment="0" applyProtection="0">
      <alignment vertical="center"/>
    </xf>
    <xf numFmtId="0" fontId="32" fillId="23" borderId="0" applyNumberFormat="0" applyBorder="0" applyAlignment="0" applyProtection="0">
      <alignment vertical="center"/>
    </xf>
    <xf numFmtId="0" fontId="34" fillId="26" borderId="0" applyNumberFormat="0" applyBorder="0" applyAlignment="0" applyProtection="0">
      <alignment vertical="center"/>
    </xf>
    <xf numFmtId="0" fontId="16" fillId="16" borderId="0" applyNumberFormat="0" applyBorder="0" applyAlignment="0" applyProtection="0">
      <alignment vertical="center"/>
    </xf>
    <xf numFmtId="0" fontId="19" fillId="10"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9" fillId="9" borderId="0" applyNumberFormat="0" applyBorder="0" applyAlignment="0" applyProtection="0">
      <alignment vertical="center"/>
    </xf>
    <xf numFmtId="0" fontId="16" fillId="17"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6" fillId="3" borderId="0" applyNumberFormat="0" applyBorder="0" applyAlignment="0" applyProtection="0">
      <alignment vertical="center"/>
    </xf>
    <xf numFmtId="0" fontId="19" fillId="25" borderId="0" applyNumberFormat="0" applyBorder="0" applyAlignment="0" applyProtection="0">
      <alignment vertical="center"/>
    </xf>
    <xf numFmtId="0" fontId="12" fillId="0" borderId="0">
      <alignment vertical="center"/>
    </xf>
    <xf numFmtId="0" fontId="24" fillId="0" borderId="0"/>
  </cellStyleXfs>
  <cellXfs count="5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2"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horizontal="left" vertical="center"/>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Border="1">
      <alignment vertical="center"/>
    </xf>
    <xf numFmtId="176" fontId="6" fillId="0" borderId="1" xfId="0" applyNumberFormat="1" applyFont="1" applyBorder="1">
      <alignment vertical="center"/>
    </xf>
    <xf numFmtId="0" fontId="5" fillId="0"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2" borderId="0" xfId="0" applyFill="1">
      <alignment vertical="center"/>
    </xf>
    <xf numFmtId="0" fontId="0" fillId="0" borderId="0" xfId="0" applyFill="1">
      <alignment vertical="center"/>
    </xf>
    <xf numFmtId="0" fontId="1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0" fillId="0" borderId="1" xfId="0" applyBorder="1" applyAlignment="1">
      <alignment horizontal="center" vertical="center"/>
    </xf>
    <xf numFmtId="176" fontId="6" fillId="0" borderId="1" xfId="0" applyNumberFormat="1" applyFont="1" applyBorder="1" applyAlignment="1">
      <alignment horizontal="center" vertical="center"/>
    </xf>
    <xf numFmtId="0" fontId="14"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0" fillId="0" borderId="0" xfId="0" applyFont="1" applyFill="1" applyAlignment="1">
      <alignment vertical="center"/>
    </xf>
    <xf numFmtId="0"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0"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6"/>
  <sheetViews>
    <sheetView topLeftCell="A7" workbookViewId="0">
      <selection activeCell="G31" sqref="G31"/>
    </sheetView>
  </sheetViews>
  <sheetFormatPr defaultColWidth="9" defaultRowHeight="13.5"/>
  <cols>
    <col min="1" max="1" width="5" customWidth="1"/>
    <col min="2" max="2" width="9.375" customWidth="1"/>
    <col min="3" max="3" width="13.375" customWidth="1"/>
    <col min="4" max="4" width="12" customWidth="1"/>
    <col min="5" max="5" width="25.375" customWidth="1"/>
    <col min="6" max="6" width="10.5" customWidth="1"/>
    <col min="7" max="7" width="8.625" customWidth="1"/>
    <col min="9" max="9" width="6.875" customWidth="1"/>
    <col min="10" max="10" width="6.125" customWidth="1"/>
    <col min="11" max="11" width="6.625" customWidth="1"/>
    <col min="12" max="12" width="5.75" customWidth="1"/>
    <col min="13" max="13" width="7.5" customWidth="1"/>
    <col min="14" max="14" width="7.125" customWidth="1"/>
  </cols>
  <sheetData>
    <row r="1" ht="18.75" spans="1:16373">
      <c r="A1" s="5" t="s">
        <v>0</v>
      </c>
      <c r="B1" s="6"/>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row>
    <row r="2" s="1" customFormat="1" ht="42" customHeight="1" spans="1:16375">
      <c r="A2" s="40" t="s">
        <v>1</v>
      </c>
      <c r="B2" s="34"/>
      <c r="C2" s="34"/>
      <c r="D2" s="34"/>
      <c r="E2" s="34"/>
      <c r="F2" s="34"/>
      <c r="G2" s="34"/>
      <c r="H2" s="34"/>
      <c r="I2" s="34"/>
      <c r="J2" s="34"/>
      <c r="K2" s="34"/>
      <c r="L2" s="34"/>
      <c r="M2" s="34"/>
      <c r="N2" s="34"/>
      <c r="XET2"/>
      <c r="XEU2"/>
    </row>
    <row r="3" s="49" customFormat="1" ht="45" customHeight="1" spans="1:16375">
      <c r="A3" s="9" t="s">
        <v>2</v>
      </c>
      <c r="B3" s="9" t="s">
        <v>3</v>
      </c>
      <c r="C3" s="9" t="s">
        <v>4</v>
      </c>
      <c r="D3" s="35" t="s">
        <v>5</v>
      </c>
      <c r="E3" s="35" t="s">
        <v>6</v>
      </c>
      <c r="F3" s="9" t="s">
        <v>7</v>
      </c>
      <c r="G3" s="9" t="s">
        <v>8</v>
      </c>
      <c r="H3" s="9"/>
      <c r="I3" s="9"/>
      <c r="J3" s="9"/>
      <c r="K3" s="35" t="s">
        <v>9</v>
      </c>
      <c r="L3" s="9" t="s">
        <v>10</v>
      </c>
      <c r="M3" s="26"/>
      <c r="N3" s="9" t="s">
        <v>11</v>
      </c>
      <c r="XET3" s="53"/>
      <c r="XEU3" s="53"/>
    </row>
    <row r="4" s="49" customFormat="1" ht="40" customHeight="1" spans="1:16375">
      <c r="A4" s="9"/>
      <c r="B4" s="9"/>
      <c r="C4" s="9"/>
      <c r="D4" s="36"/>
      <c r="E4" s="36"/>
      <c r="F4" s="9"/>
      <c r="G4" s="9" t="s">
        <v>12</v>
      </c>
      <c r="H4" s="9" t="s">
        <v>13</v>
      </c>
      <c r="I4" s="9" t="s">
        <v>14</v>
      </c>
      <c r="J4" s="9" t="s">
        <v>15</v>
      </c>
      <c r="K4" s="36"/>
      <c r="L4" s="9" t="s">
        <v>16</v>
      </c>
      <c r="M4" s="9" t="s">
        <v>17</v>
      </c>
      <c r="N4" s="9"/>
      <c r="XET4" s="53"/>
      <c r="XEU4" s="53"/>
    </row>
    <row r="5" s="3" customFormat="1" ht="47" customHeight="1" spans="1:16375">
      <c r="A5" s="10">
        <v>1</v>
      </c>
      <c r="B5" s="10" t="s">
        <v>18</v>
      </c>
      <c r="C5" s="50" t="s">
        <v>19</v>
      </c>
      <c r="D5" s="50" t="s">
        <v>20</v>
      </c>
      <c r="E5" s="11" t="s">
        <v>21</v>
      </c>
      <c r="F5" s="10" t="s">
        <v>22</v>
      </c>
      <c r="G5" s="12">
        <v>179.7</v>
      </c>
      <c r="H5" s="12">
        <v>179.7</v>
      </c>
      <c r="I5" s="12"/>
      <c r="J5" s="12"/>
      <c r="K5" s="46" t="s">
        <v>23</v>
      </c>
      <c r="L5" s="10" t="s">
        <v>24</v>
      </c>
      <c r="M5" s="10" t="s">
        <v>25</v>
      </c>
      <c r="N5" s="27"/>
      <c r="XET5" s="30"/>
      <c r="XEU5" s="30"/>
    </row>
    <row r="6" s="3" customFormat="1" ht="87" customHeight="1" spans="1:16375">
      <c r="A6" s="10">
        <v>2</v>
      </c>
      <c r="B6" s="10" t="s">
        <v>26</v>
      </c>
      <c r="C6" s="51" t="s">
        <v>27</v>
      </c>
      <c r="D6" s="51" t="s">
        <v>28</v>
      </c>
      <c r="E6" s="51" t="s">
        <v>29</v>
      </c>
      <c r="F6" s="10" t="s">
        <v>22</v>
      </c>
      <c r="G6" s="12">
        <v>500</v>
      </c>
      <c r="H6" s="12">
        <v>500</v>
      </c>
      <c r="I6" s="52"/>
      <c r="J6" s="12"/>
      <c r="K6" s="51" t="s">
        <v>30</v>
      </c>
      <c r="L6" s="10" t="s">
        <v>24</v>
      </c>
      <c r="M6" s="10" t="s">
        <v>25</v>
      </c>
      <c r="N6" s="27"/>
      <c r="XET6" s="30"/>
      <c r="XEU6" s="30"/>
    </row>
    <row r="7" s="3" customFormat="1" ht="42" customHeight="1" spans="1:16375">
      <c r="A7" s="10">
        <v>3</v>
      </c>
      <c r="B7" s="10" t="s">
        <v>18</v>
      </c>
      <c r="C7" s="50" t="s">
        <v>31</v>
      </c>
      <c r="D7" s="50" t="s">
        <v>28</v>
      </c>
      <c r="E7" s="50" t="s">
        <v>32</v>
      </c>
      <c r="F7" s="10" t="s">
        <v>22</v>
      </c>
      <c r="G7" s="12">
        <v>180</v>
      </c>
      <c r="H7" s="12"/>
      <c r="I7" s="12">
        <v>180</v>
      </c>
      <c r="J7" s="12"/>
      <c r="K7" s="46" t="s">
        <v>30</v>
      </c>
      <c r="L7" s="10" t="s">
        <v>24</v>
      </c>
      <c r="M7" s="10" t="s">
        <v>25</v>
      </c>
      <c r="N7" s="27"/>
      <c r="XET7" s="30"/>
      <c r="XEU7" s="30"/>
    </row>
    <row r="8" s="4" customFormat="1" ht="41" customHeight="1" spans="1:16375">
      <c r="A8" s="10">
        <v>4</v>
      </c>
      <c r="B8" s="14" t="s">
        <v>33</v>
      </c>
      <c r="C8" s="17" t="s">
        <v>34</v>
      </c>
      <c r="D8" s="17" t="s">
        <v>35</v>
      </c>
      <c r="E8" s="17" t="s">
        <v>36</v>
      </c>
      <c r="F8" s="14" t="s">
        <v>22</v>
      </c>
      <c r="G8" s="16">
        <v>50</v>
      </c>
      <c r="H8" s="44">
        <v>50</v>
      </c>
      <c r="I8" s="16"/>
      <c r="J8" s="16"/>
      <c r="K8" s="17" t="s">
        <v>37</v>
      </c>
      <c r="L8" s="14" t="s">
        <v>24</v>
      </c>
      <c r="M8" s="10" t="s">
        <v>25</v>
      </c>
      <c r="N8" s="28"/>
      <c r="XET8"/>
      <c r="XEU8"/>
    </row>
    <row r="9" s="4" customFormat="1" ht="63" customHeight="1" spans="1:16375">
      <c r="A9" s="10">
        <v>5</v>
      </c>
      <c r="B9" s="14" t="s">
        <v>38</v>
      </c>
      <c r="C9" s="18" t="s">
        <v>39</v>
      </c>
      <c r="D9" s="18" t="s">
        <v>40</v>
      </c>
      <c r="E9" s="18" t="s">
        <v>41</v>
      </c>
      <c r="F9" s="14" t="s">
        <v>42</v>
      </c>
      <c r="G9" s="16">
        <v>140</v>
      </c>
      <c r="H9" s="16"/>
      <c r="I9" s="16">
        <v>140</v>
      </c>
      <c r="J9" s="16"/>
      <c r="K9" s="18" t="s">
        <v>43</v>
      </c>
      <c r="L9" s="14" t="s">
        <v>24</v>
      </c>
      <c r="M9" s="10" t="s">
        <v>25</v>
      </c>
      <c r="N9" s="28"/>
      <c r="XET9" s="31"/>
      <c r="XEU9" s="31"/>
    </row>
    <row r="10" ht="31" customHeight="1" spans="1:14">
      <c r="A10" s="24" t="s">
        <v>12</v>
      </c>
      <c r="B10" s="24"/>
      <c r="C10" s="24"/>
      <c r="D10" s="24"/>
      <c r="E10" s="24"/>
      <c r="F10" s="24"/>
      <c r="G10" s="39">
        <f t="shared" ref="G10:I10" si="0">SUM(G5:G9)</f>
        <v>1049.7</v>
      </c>
      <c r="H10" s="39">
        <f t="shared" si="0"/>
        <v>729.7</v>
      </c>
      <c r="I10" s="39">
        <f t="shared" si="0"/>
        <v>320</v>
      </c>
      <c r="J10" s="25"/>
      <c r="K10" s="24"/>
      <c r="L10" s="24"/>
      <c r="M10" s="24"/>
      <c r="N10" s="24"/>
    </row>
    <row r="16" spans="7:11">
      <c r="G16" s="39">
        <v>1049.7</v>
      </c>
      <c r="H16">
        <v>45407.434</v>
      </c>
      <c r="I16">
        <v>657.5251</v>
      </c>
      <c r="J16">
        <v>96.523651</v>
      </c>
      <c r="K16">
        <v>38228.927953</v>
      </c>
    </row>
  </sheetData>
  <mergeCells count="11">
    <mergeCell ref="A2:N2"/>
    <mergeCell ref="G3:J3"/>
    <mergeCell ref="L3:M3"/>
    <mergeCell ref="A3:A4"/>
    <mergeCell ref="B3:B4"/>
    <mergeCell ref="C3:C4"/>
    <mergeCell ref="D3:D4"/>
    <mergeCell ref="E3:E4"/>
    <mergeCell ref="F3:F4"/>
    <mergeCell ref="K3:K4"/>
    <mergeCell ref="N3:N4"/>
  </mergeCells>
  <dataValidations count="3">
    <dataValidation type="list" allowBlank="1" showInputMessage="1" showErrorMessage="1" sqref="B5 B6 B7 B8 B9">
      <formula1>"2016年,2017年,2018年,2019年,2020年"</formula1>
    </dataValidation>
    <dataValidation type="list" allowBlank="1" showInputMessage="1" showErrorMessage="1" sqref="F5 F6 F7 F8 F9">
      <formula1>"基础设施类,公共服务类,产业发展类,易地扶贫搬迁类"</formula1>
    </dataValidation>
    <dataValidation type="list" allowBlank="1" showInputMessage="1" showErrorMessage="1" sqref="L5 L6 L7 L8 L9">
      <formula1>"县级,行业部门,乡镇,村级,其他"</formula1>
    </dataValidation>
  </dataValidations>
  <printOptions horizontalCentered="1"/>
  <pageMargins left="0.590277777777778" right="0.590277777777778" top="0.786805555555556" bottom="0.786805555555556" header="0.5" footer="0.5"/>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14"/>
  <sheetViews>
    <sheetView workbookViewId="0">
      <pane ySplit="4" topLeftCell="A109" activePane="bottomLeft" state="frozen"/>
      <selection/>
      <selection pane="bottomLeft" activeCell="G114" sqref="G114"/>
    </sheetView>
  </sheetViews>
  <sheetFormatPr defaultColWidth="9" defaultRowHeight="13.5"/>
  <cols>
    <col min="1" max="1" width="5.125" customWidth="1"/>
    <col min="2" max="2" width="6.375" customWidth="1"/>
    <col min="3" max="3" width="13.875" customWidth="1"/>
    <col min="4" max="4" width="13.75" customWidth="1"/>
    <col min="5" max="5" width="19.5" customWidth="1"/>
    <col min="6" max="6" width="10" customWidth="1"/>
    <col min="7" max="7" width="10.375"/>
    <col min="8" max="8" width="11.5"/>
    <col min="9" max="9" width="9.625" customWidth="1"/>
    <col min="10" max="10" width="11.25" customWidth="1"/>
    <col min="11" max="11" width="6.875" customWidth="1"/>
    <col min="12" max="12" width="5" customWidth="1"/>
    <col min="13" max="13" width="7.25" customWidth="1"/>
    <col min="14" max="14" width="6" customWidth="1"/>
  </cols>
  <sheetData>
    <row r="1" customFormat="1" ht="18.75" spans="1:16373">
      <c r="A1" s="5" t="s">
        <v>0</v>
      </c>
      <c r="B1" s="6"/>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row>
    <row r="2" s="1" customFormat="1" ht="25.5" spans="1:16375">
      <c r="A2" s="33" t="s">
        <v>44</v>
      </c>
      <c r="B2" s="34"/>
      <c r="C2" s="34"/>
      <c r="D2" s="34"/>
      <c r="E2" s="34"/>
      <c r="F2" s="34"/>
      <c r="G2" s="34"/>
      <c r="H2" s="34"/>
      <c r="I2" s="34"/>
      <c r="J2" s="34"/>
      <c r="K2" s="34"/>
      <c r="L2" s="34"/>
      <c r="M2" s="34"/>
      <c r="N2" s="34"/>
      <c r="XET2"/>
      <c r="XEU2"/>
    </row>
    <row r="3" s="2" customFormat="1" ht="33" customHeight="1" spans="1:16375">
      <c r="A3" s="9" t="s">
        <v>2</v>
      </c>
      <c r="B3" s="9" t="s">
        <v>3</v>
      </c>
      <c r="C3" s="9" t="s">
        <v>4</v>
      </c>
      <c r="D3" s="35" t="s">
        <v>5</v>
      </c>
      <c r="E3" s="35" t="s">
        <v>6</v>
      </c>
      <c r="F3" s="9" t="s">
        <v>7</v>
      </c>
      <c r="G3" s="9" t="s">
        <v>8</v>
      </c>
      <c r="H3" s="9"/>
      <c r="I3" s="9"/>
      <c r="J3" s="9"/>
      <c r="K3" s="35" t="s">
        <v>9</v>
      </c>
      <c r="L3" s="9" t="s">
        <v>10</v>
      </c>
      <c r="M3" s="26"/>
      <c r="N3" s="9" t="s">
        <v>11</v>
      </c>
      <c r="XET3"/>
      <c r="XEU3"/>
    </row>
    <row r="4" s="2" customFormat="1" ht="42" customHeight="1" spans="1:16375">
      <c r="A4" s="9"/>
      <c r="B4" s="9"/>
      <c r="C4" s="9"/>
      <c r="D4" s="36"/>
      <c r="E4" s="36"/>
      <c r="F4" s="9"/>
      <c r="G4" s="9" t="s">
        <v>12</v>
      </c>
      <c r="H4" s="9" t="s">
        <v>13</v>
      </c>
      <c r="I4" s="9" t="s">
        <v>14</v>
      </c>
      <c r="J4" s="9" t="s">
        <v>15</v>
      </c>
      <c r="K4" s="36"/>
      <c r="L4" s="9" t="s">
        <v>16</v>
      </c>
      <c r="M4" s="9" t="s">
        <v>17</v>
      </c>
      <c r="N4" s="9"/>
      <c r="XET4"/>
      <c r="XEU4"/>
    </row>
    <row r="5" s="4" customFormat="1" ht="55" customHeight="1" spans="1:16375">
      <c r="A5" s="14">
        <v>1</v>
      </c>
      <c r="B5" s="14" t="s">
        <v>18</v>
      </c>
      <c r="C5" s="20" t="s">
        <v>45</v>
      </c>
      <c r="D5" s="37" t="s">
        <v>46</v>
      </c>
      <c r="E5" s="37" t="s">
        <v>47</v>
      </c>
      <c r="F5" s="14" t="s">
        <v>42</v>
      </c>
      <c r="G5" s="16">
        <f>H5+I5+J5</f>
        <v>24</v>
      </c>
      <c r="H5" s="16"/>
      <c r="I5" s="16">
        <v>24</v>
      </c>
      <c r="J5" s="16"/>
      <c r="K5" s="29" t="s">
        <v>48</v>
      </c>
      <c r="L5" s="14" t="s">
        <v>49</v>
      </c>
      <c r="M5" s="14" t="s">
        <v>50</v>
      </c>
      <c r="N5" s="28"/>
      <c r="XET5"/>
      <c r="XEU5"/>
    </row>
    <row r="6" s="4" customFormat="1" ht="38" customHeight="1" spans="1:16375">
      <c r="A6" s="14">
        <v>2</v>
      </c>
      <c r="B6" s="14" t="s">
        <v>26</v>
      </c>
      <c r="C6" s="23" t="s">
        <v>51</v>
      </c>
      <c r="D6" s="15" t="s">
        <v>52</v>
      </c>
      <c r="E6" s="23" t="s">
        <v>53</v>
      </c>
      <c r="F6" s="14" t="s">
        <v>42</v>
      </c>
      <c r="G6" s="16">
        <f t="shared" ref="G6:G37" si="0">H6+I6+J6</f>
        <v>205</v>
      </c>
      <c r="H6" s="16"/>
      <c r="I6" s="19">
        <v>205</v>
      </c>
      <c r="J6" s="16"/>
      <c r="K6" s="15" t="s">
        <v>48</v>
      </c>
      <c r="L6" s="14" t="s">
        <v>49</v>
      </c>
      <c r="M6" s="14" t="s">
        <v>54</v>
      </c>
      <c r="N6" s="28"/>
      <c r="XET6"/>
      <c r="XEU6"/>
    </row>
    <row r="7" s="4" customFormat="1" ht="55" customHeight="1" spans="1:16375">
      <c r="A7" s="14">
        <v>3</v>
      </c>
      <c r="B7" s="14" t="s">
        <v>26</v>
      </c>
      <c r="C7" s="15" t="s">
        <v>55</v>
      </c>
      <c r="D7" s="15" t="s">
        <v>56</v>
      </c>
      <c r="E7" s="15" t="s">
        <v>57</v>
      </c>
      <c r="F7" s="14" t="s">
        <v>42</v>
      </c>
      <c r="G7" s="16">
        <f t="shared" si="0"/>
        <v>130.96</v>
      </c>
      <c r="H7" s="16"/>
      <c r="I7" s="19">
        <v>130.96</v>
      </c>
      <c r="J7" s="16"/>
      <c r="K7" s="15" t="s">
        <v>48</v>
      </c>
      <c r="L7" s="14" t="s">
        <v>49</v>
      </c>
      <c r="M7" s="14" t="s">
        <v>50</v>
      </c>
      <c r="N7" s="28"/>
      <c r="XET7"/>
      <c r="XEU7"/>
    </row>
    <row r="8" s="4" customFormat="1" ht="30" customHeight="1" spans="1:16375">
      <c r="A8" s="14">
        <v>4</v>
      </c>
      <c r="B8" s="14" t="s">
        <v>18</v>
      </c>
      <c r="C8" s="29" t="s">
        <v>58</v>
      </c>
      <c r="D8" s="20" t="s">
        <v>59</v>
      </c>
      <c r="E8" s="29" t="s">
        <v>60</v>
      </c>
      <c r="F8" s="14" t="s">
        <v>42</v>
      </c>
      <c r="G8" s="16">
        <f t="shared" si="0"/>
        <v>112</v>
      </c>
      <c r="H8" s="16"/>
      <c r="I8" s="16">
        <v>112</v>
      </c>
      <c r="J8" s="16"/>
      <c r="K8" s="29" t="s">
        <v>48</v>
      </c>
      <c r="L8" s="14" t="s">
        <v>49</v>
      </c>
      <c r="M8" s="14" t="s">
        <v>61</v>
      </c>
      <c r="N8" s="28"/>
      <c r="XET8"/>
      <c r="XEU8"/>
    </row>
    <row r="9" s="4" customFormat="1" ht="33" customHeight="1" spans="1:16375">
      <c r="A9" s="14">
        <v>5</v>
      </c>
      <c r="B9" s="14" t="s">
        <v>18</v>
      </c>
      <c r="C9" s="29" t="s">
        <v>62</v>
      </c>
      <c r="D9" s="20" t="s">
        <v>63</v>
      </c>
      <c r="E9" s="29" t="s">
        <v>60</v>
      </c>
      <c r="F9" s="14" t="s">
        <v>42</v>
      </c>
      <c r="G9" s="16">
        <f t="shared" si="0"/>
        <v>92.5</v>
      </c>
      <c r="H9" s="16">
        <v>58.5</v>
      </c>
      <c r="I9" s="16">
        <v>34</v>
      </c>
      <c r="J9" s="16"/>
      <c r="K9" s="29" t="s">
        <v>48</v>
      </c>
      <c r="L9" s="14" t="s">
        <v>49</v>
      </c>
      <c r="M9" s="14" t="s">
        <v>64</v>
      </c>
      <c r="N9" s="28"/>
      <c r="XET9"/>
      <c r="XEU9"/>
    </row>
    <row r="10" s="4" customFormat="1" ht="30" customHeight="1" spans="1:16375">
      <c r="A10" s="14">
        <v>6</v>
      </c>
      <c r="B10" s="14" t="s">
        <v>18</v>
      </c>
      <c r="C10" s="29" t="s">
        <v>65</v>
      </c>
      <c r="D10" s="20" t="s">
        <v>66</v>
      </c>
      <c r="E10" s="29" t="s">
        <v>60</v>
      </c>
      <c r="F10" s="14" t="s">
        <v>42</v>
      </c>
      <c r="G10" s="16">
        <f t="shared" si="0"/>
        <v>86</v>
      </c>
      <c r="H10" s="16">
        <v>86</v>
      </c>
      <c r="I10" s="16"/>
      <c r="J10" s="16"/>
      <c r="K10" s="29" t="s">
        <v>48</v>
      </c>
      <c r="L10" s="14" t="s">
        <v>49</v>
      </c>
      <c r="M10" s="14" t="s">
        <v>67</v>
      </c>
      <c r="N10" s="28"/>
      <c r="XET10"/>
      <c r="XEU10"/>
    </row>
    <row r="11" s="4" customFormat="1" ht="30" customHeight="1" spans="1:16375">
      <c r="A11" s="14">
        <v>7</v>
      </c>
      <c r="B11" s="14" t="s">
        <v>18</v>
      </c>
      <c r="C11" s="29" t="s">
        <v>68</v>
      </c>
      <c r="D11" s="20" t="s">
        <v>69</v>
      </c>
      <c r="E11" s="29" t="s">
        <v>60</v>
      </c>
      <c r="F11" s="14" t="s">
        <v>42</v>
      </c>
      <c r="G11" s="16">
        <f t="shared" si="0"/>
        <v>120</v>
      </c>
      <c r="H11" s="16"/>
      <c r="I11" s="16">
        <v>120</v>
      </c>
      <c r="J11" s="16"/>
      <c r="K11" s="29" t="s">
        <v>48</v>
      </c>
      <c r="L11" s="14" t="s">
        <v>49</v>
      </c>
      <c r="M11" s="14" t="s">
        <v>70</v>
      </c>
      <c r="N11" s="28"/>
      <c r="XET11"/>
      <c r="XEU11"/>
    </row>
    <row r="12" s="4" customFormat="1" ht="78" customHeight="1" spans="1:16375">
      <c r="A12" s="14">
        <v>8</v>
      </c>
      <c r="B12" s="14" t="s">
        <v>18</v>
      </c>
      <c r="C12" s="29" t="s">
        <v>71</v>
      </c>
      <c r="D12" s="20" t="s">
        <v>72</v>
      </c>
      <c r="E12" s="29" t="s">
        <v>73</v>
      </c>
      <c r="F12" s="14" t="s">
        <v>42</v>
      </c>
      <c r="G12" s="16">
        <f t="shared" si="0"/>
        <v>863.47</v>
      </c>
      <c r="H12" s="16">
        <v>863.47</v>
      </c>
      <c r="I12" s="16"/>
      <c r="J12" s="16"/>
      <c r="K12" s="29" t="s">
        <v>48</v>
      </c>
      <c r="L12" s="14" t="s">
        <v>49</v>
      </c>
      <c r="M12" s="14" t="s">
        <v>50</v>
      </c>
      <c r="N12" s="28"/>
      <c r="XET12"/>
      <c r="XEU12"/>
    </row>
    <row r="13" s="4" customFormat="1" ht="28" customHeight="1" spans="1:16375">
      <c r="A13" s="14">
        <v>9</v>
      </c>
      <c r="B13" s="14" t="s">
        <v>38</v>
      </c>
      <c r="C13" s="18" t="s">
        <v>74</v>
      </c>
      <c r="D13" s="18" t="s">
        <v>75</v>
      </c>
      <c r="E13" s="18" t="s">
        <v>76</v>
      </c>
      <c r="F13" s="14" t="s">
        <v>42</v>
      </c>
      <c r="G13" s="16">
        <f t="shared" si="0"/>
        <v>107.38</v>
      </c>
      <c r="H13" s="16"/>
      <c r="I13" s="16">
        <v>107.38</v>
      </c>
      <c r="J13" s="16"/>
      <c r="K13" s="18" t="s">
        <v>48</v>
      </c>
      <c r="L13" s="14" t="s">
        <v>49</v>
      </c>
      <c r="M13" s="18" t="s">
        <v>77</v>
      </c>
      <c r="N13" s="28"/>
      <c r="XET13"/>
      <c r="XEU13"/>
    </row>
    <row r="14" s="4" customFormat="1" ht="33" customHeight="1" spans="1:16375">
      <c r="A14" s="14">
        <v>10</v>
      </c>
      <c r="B14" s="14" t="s">
        <v>38</v>
      </c>
      <c r="C14" s="18" t="s">
        <v>78</v>
      </c>
      <c r="D14" s="18" t="s">
        <v>79</v>
      </c>
      <c r="E14" s="22" t="s">
        <v>80</v>
      </c>
      <c r="F14" s="14" t="s">
        <v>42</v>
      </c>
      <c r="G14" s="16">
        <f t="shared" si="0"/>
        <v>80</v>
      </c>
      <c r="H14" s="16">
        <v>80</v>
      </c>
      <c r="I14" s="16"/>
      <c r="J14" s="16"/>
      <c r="K14" s="18" t="s">
        <v>48</v>
      </c>
      <c r="L14" s="14" t="s">
        <v>49</v>
      </c>
      <c r="M14" s="14" t="s">
        <v>81</v>
      </c>
      <c r="N14" s="28"/>
      <c r="XET14"/>
      <c r="XEU14"/>
    </row>
    <row r="15" s="4" customFormat="1" ht="31" customHeight="1" spans="1:16375">
      <c r="A15" s="14">
        <v>11</v>
      </c>
      <c r="B15" s="14" t="s">
        <v>38</v>
      </c>
      <c r="C15" s="18" t="s">
        <v>82</v>
      </c>
      <c r="D15" s="18" t="s">
        <v>83</v>
      </c>
      <c r="E15" s="22" t="s">
        <v>84</v>
      </c>
      <c r="F15" s="14" t="s">
        <v>42</v>
      </c>
      <c r="G15" s="16">
        <f t="shared" si="0"/>
        <v>70</v>
      </c>
      <c r="H15" s="16">
        <v>70</v>
      </c>
      <c r="I15" s="16"/>
      <c r="J15" s="16"/>
      <c r="K15" s="18" t="s">
        <v>48</v>
      </c>
      <c r="L15" s="14" t="s">
        <v>49</v>
      </c>
      <c r="M15" s="14" t="s">
        <v>85</v>
      </c>
      <c r="N15" s="28"/>
      <c r="XET15"/>
      <c r="XEU15"/>
    </row>
    <row r="16" s="4" customFormat="1" ht="26" customHeight="1" spans="1:16375">
      <c r="A16" s="14">
        <v>12</v>
      </c>
      <c r="B16" s="14" t="s">
        <v>38</v>
      </c>
      <c r="C16" s="41" t="s">
        <v>86</v>
      </c>
      <c r="D16" s="18" t="s">
        <v>87</v>
      </c>
      <c r="E16" s="18" t="s">
        <v>88</v>
      </c>
      <c r="F16" s="14" t="s">
        <v>42</v>
      </c>
      <c r="G16" s="16">
        <f t="shared" si="0"/>
        <v>53.7</v>
      </c>
      <c r="H16" s="16">
        <v>37.6153</v>
      </c>
      <c r="I16" s="16">
        <v>16.0847</v>
      </c>
      <c r="J16" s="16"/>
      <c r="K16" s="18" t="s">
        <v>48</v>
      </c>
      <c r="L16" s="14" t="s">
        <v>49</v>
      </c>
      <c r="M16" s="14" t="s">
        <v>89</v>
      </c>
      <c r="N16" s="28"/>
      <c r="XET16"/>
      <c r="XEU16"/>
    </row>
    <row r="17" s="4" customFormat="1" ht="26" customHeight="1" spans="1:16375">
      <c r="A17" s="14">
        <v>13</v>
      </c>
      <c r="B17" s="14" t="s">
        <v>38</v>
      </c>
      <c r="C17" s="41" t="s">
        <v>86</v>
      </c>
      <c r="D17" s="18" t="s">
        <v>87</v>
      </c>
      <c r="E17" s="18" t="s">
        <v>90</v>
      </c>
      <c r="F17" s="14" t="s">
        <v>42</v>
      </c>
      <c r="G17" s="16">
        <f t="shared" si="0"/>
        <v>23</v>
      </c>
      <c r="H17" s="16">
        <v>16.096</v>
      </c>
      <c r="I17" s="16">
        <v>6.904</v>
      </c>
      <c r="J17" s="16"/>
      <c r="K17" s="18" t="s">
        <v>48</v>
      </c>
      <c r="L17" s="14" t="s">
        <v>49</v>
      </c>
      <c r="M17" s="14" t="s">
        <v>89</v>
      </c>
      <c r="N17" s="28"/>
      <c r="XET17"/>
      <c r="XEU17"/>
    </row>
    <row r="18" s="4" customFormat="1" ht="26" customHeight="1" spans="1:16375">
      <c r="A18" s="14">
        <v>14</v>
      </c>
      <c r="B18" s="14" t="s">
        <v>38</v>
      </c>
      <c r="C18" s="41" t="s">
        <v>86</v>
      </c>
      <c r="D18" s="18" t="s">
        <v>91</v>
      </c>
      <c r="E18" s="18" t="s">
        <v>90</v>
      </c>
      <c r="F18" s="14" t="s">
        <v>42</v>
      </c>
      <c r="G18" s="16">
        <f t="shared" si="0"/>
        <v>20.5</v>
      </c>
      <c r="H18" s="16">
        <v>14.3556</v>
      </c>
      <c r="I18" s="16">
        <v>6.1444</v>
      </c>
      <c r="J18" s="16"/>
      <c r="K18" s="18" t="s">
        <v>48</v>
      </c>
      <c r="L18" s="14" t="s">
        <v>49</v>
      </c>
      <c r="M18" s="18" t="s">
        <v>92</v>
      </c>
      <c r="N18" s="28"/>
      <c r="XET18"/>
      <c r="XEU18"/>
    </row>
    <row r="19" s="4" customFormat="1" ht="26" customHeight="1" spans="1:16375">
      <c r="A19" s="14">
        <v>15</v>
      </c>
      <c r="B19" s="14" t="s">
        <v>38</v>
      </c>
      <c r="C19" s="41" t="s">
        <v>86</v>
      </c>
      <c r="D19" s="18" t="s">
        <v>93</v>
      </c>
      <c r="E19" s="18" t="s">
        <v>94</v>
      </c>
      <c r="F19" s="14" t="s">
        <v>42</v>
      </c>
      <c r="G19" s="16">
        <f t="shared" si="0"/>
        <v>29.6</v>
      </c>
      <c r="H19" s="16">
        <v>20.74</v>
      </c>
      <c r="I19" s="16">
        <v>8.86</v>
      </c>
      <c r="J19" s="16"/>
      <c r="K19" s="18" t="s">
        <v>48</v>
      </c>
      <c r="L19" s="14" t="s">
        <v>49</v>
      </c>
      <c r="M19" s="18" t="s">
        <v>95</v>
      </c>
      <c r="N19" s="28"/>
      <c r="XET19"/>
      <c r="XEU19"/>
    </row>
    <row r="20" s="4" customFormat="1" ht="26" customHeight="1" spans="1:16375">
      <c r="A20" s="14">
        <v>16</v>
      </c>
      <c r="B20" s="14" t="s">
        <v>38</v>
      </c>
      <c r="C20" s="41" t="s">
        <v>86</v>
      </c>
      <c r="D20" s="18" t="s">
        <v>96</v>
      </c>
      <c r="E20" s="18" t="s">
        <v>97</v>
      </c>
      <c r="F20" s="14" t="s">
        <v>42</v>
      </c>
      <c r="G20" s="16">
        <f t="shared" si="0"/>
        <v>31.1</v>
      </c>
      <c r="H20" s="16">
        <v>21.7704</v>
      </c>
      <c r="I20" s="16">
        <v>9.3296</v>
      </c>
      <c r="J20" s="16"/>
      <c r="K20" s="18" t="s">
        <v>48</v>
      </c>
      <c r="L20" s="14" t="s">
        <v>49</v>
      </c>
      <c r="M20" s="18" t="s">
        <v>98</v>
      </c>
      <c r="N20" s="28"/>
      <c r="XET20"/>
      <c r="XEU20"/>
    </row>
    <row r="21" s="4" customFormat="1" ht="26" customHeight="1" spans="1:16375">
      <c r="A21" s="14">
        <v>17</v>
      </c>
      <c r="B21" s="14" t="s">
        <v>38</v>
      </c>
      <c r="C21" s="41" t="s">
        <v>86</v>
      </c>
      <c r="D21" s="18" t="s">
        <v>99</v>
      </c>
      <c r="E21" s="18" t="s">
        <v>100</v>
      </c>
      <c r="F21" s="14" t="s">
        <v>42</v>
      </c>
      <c r="G21" s="16">
        <f t="shared" si="0"/>
        <v>36.6</v>
      </c>
      <c r="H21" s="16">
        <v>25.6469</v>
      </c>
      <c r="I21" s="16">
        <v>10.9531</v>
      </c>
      <c r="J21" s="16"/>
      <c r="K21" s="18" t="s">
        <v>48</v>
      </c>
      <c r="L21" s="14" t="s">
        <v>49</v>
      </c>
      <c r="M21" s="18" t="s">
        <v>101</v>
      </c>
      <c r="N21" s="28"/>
      <c r="XET21"/>
      <c r="XEU21"/>
    </row>
    <row r="22" s="4" customFormat="1" ht="26" customHeight="1" spans="1:16375">
      <c r="A22" s="14">
        <v>18</v>
      </c>
      <c r="B22" s="14" t="s">
        <v>38</v>
      </c>
      <c r="C22" s="41" t="s">
        <v>86</v>
      </c>
      <c r="D22" s="18" t="s">
        <v>102</v>
      </c>
      <c r="E22" s="18" t="s">
        <v>90</v>
      </c>
      <c r="F22" s="14" t="s">
        <v>42</v>
      </c>
      <c r="G22" s="16">
        <f t="shared" si="0"/>
        <v>16.3</v>
      </c>
      <c r="H22" s="16">
        <v>11.4255</v>
      </c>
      <c r="I22" s="16">
        <v>4.8745</v>
      </c>
      <c r="J22" s="16"/>
      <c r="K22" s="18" t="s">
        <v>48</v>
      </c>
      <c r="L22" s="14" t="s">
        <v>49</v>
      </c>
      <c r="M22" s="18" t="s">
        <v>103</v>
      </c>
      <c r="N22" s="28"/>
      <c r="XET22"/>
      <c r="XEU22"/>
    </row>
    <row r="23" s="4" customFormat="1" ht="26" customHeight="1" spans="1:16375">
      <c r="A23" s="14">
        <v>19</v>
      </c>
      <c r="B23" s="14" t="s">
        <v>38</v>
      </c>
      <c r="C23" s="41" t="s">
        <v>86</v>
      </c>
      <c r="D23" s="18" t="s">
        <v>104</v>
      </c>
      <c r="E23" s="18" t="s">
        <v>105</v>
      </c>
      <c r="F23" s="14" t="s">
        <v>42</v>
      </c>
      <c r="G23" s="16">
        <f t="shared" si="0"/>
        <v>28.3</v>
      </c>
      <c r="H23" s="16">
        <v>19.8419</v>
      </c>
      <c r="I23" s="16">
        <v>8.4581</v>
      </c>
      <c r="J23" s="16"/>
      <c r="K23" s="18" t="s">
        <v>48</v>
      </c>
      <c r="L23" s="14" t="s">
        <v>49</v>
      </c>
      <c r="M23" s="18" t="s">
        <v>106</v>
      </c>
      <c r="N23" s="28"/>
      <c r="XET23"/>
      <c r="XEU23"/>
    </row>
    <row r="24" s="4" customFormat="1" ht="26" customHeight="1" spans="1:16375">
      <c r="A24" s="14">
        <v>20</v>
      </c>
      <c r="B24" s="14" t="s">
        <v>38</v>
      </c>
      <c r="C24" s="41" t="s">
        <v>86</v>
      </c>
      <c r="D24" s="18" t="s">
        <v>107</v>
      </c>
      <c r="E24" s="18" t="s">
        <v>108</v>
      </c>
      <c r="F24" s="14" t="s">
        <v>42</v>
      </c>
      <c r="G24" s="16">
        <f t="shared" si="0"/>
        <v>68.6</v>
      </c>
      <c r="H24" s="16">
        <v>48.0176</v>
      </c>
      <c r="I24" s="16">
        <v>20.5824</v>
      </c>
      <c r="J24" s="16"/>
      <c r="K24" s="18" t="s">
        <v>48</v>
      </c>
      <c r="L24" s="14" t="s">
        <v>49</v>
      </c>
      <c r="M24" s="18" t="s">
        <v>109</v>
      </c>
      <c r="N24" s="28"/>
      <c r="XET24"/>
      <c r="XEU24"/>
    </row>
    <row r="25" s="4" customFormat="1" ht="26" customHeight="1" spans="1:16375">
      <c r="A25" s="14">
        <v>21</v>
      </c>
      <c r="B25" s="14" t="s">
        <v>38</v>
      </c>
      <c r="C25" s="41" t="s">
        <v>86</v>
      </c>
      <c r="D25" s="18" t="s">
        <v>110</v>
      </c>
      <c r="E25" s="18" t="s">
        <v>111</v>
      </c>
      <c r="F25" s="14" t="s">
        <v>42</v>
      </c>
      <c r="G25" s="16">
        <f t="shared" si="0"/>
        <v>15.7</v>
      </c>
      <c r="H25" s="16">
        <v>10.9562</v>
      </c>
      <c r="I25" s="16">
        <v>4.7438</v>
      </c>
      <c r="J25" s="16"/>
      <c r="K25" s="18" t="s">
        <v>48</v>
      </c>
      <c r="L25" s="14" t="s">
        <v>49</v>
      </c>
      <c r="M25" s="18" t="s">
        <v>112</v>
      </c>
      <c r="N25" s="28"/>
      <c r="XET25"/>
      <c r="XEU25"/>
    </row>
    <row r="26" s="4" customFormat="1" ht="26" customHeight="1" spans="1:16375">
      <c r="A26" s="14">
        <v>22</v>
      </c>
      <c r="B26" s="14" t="s">
        <v>38</v>
      </c>
      <c r="C26" s="41" t="s">
        <v>86</v>
      </c>
      <c r="D26" s="18" t="s">
        <v>113</v>
      </c>
      <c r="E26" s="18" t="s">
        <v>114</v>
      </c>
      <c r="F26" s="14" t="s">
        <v>42</v>
      </c>
      <c r="G26" s="16">
        <f t="shared" si="0"/>
        <v>35.9</v>
      </c>
      <c r="H26" s="16">
        <v>25.1212</v>
      </c>
      <c r="I26" s="16">
        <v>10.7788</v>
      </c>
      <c r="J26" s="16"/>
      <c r="K26" s="18" t="s">
        <v>48</v>
      </c>
      <c r="L26" s="14" t="s">
        <v>49</v>
      </c>
      <c r="M26" s="18" t="s">
        <v>115</v>
      </c>
      <c r="N26" s="28"/>
      <c r="XET26"/>
      <c r="XEU26"/>
    </row>
    <row r="27" s="4" customFormat="1" ht="26" customHeight="1" spans="1:16375">
      <c r="A27" s="14">
        <v>23</v>
      </c>
      <c r="B27" s="14" t="s">
        <v>38</v>
      </c>
      <c r="C27" s="41" t="s">
        <v>86</v>
      </c>
      <c r="D27" s="18" t="s">
        <v>116</v>
      </c>
      <c r="E27" s="18" t="s">
        <v>117</v>
      </c>
      <c r="F27" s="14" t="s">
        <v>42</v>
      </c>
      <c r="G27" s="16">
        <f t="shared" si="0"/>
        <v>22.3</v>
      </c>
      <c r="H27" s="16">
        <v>15.6227</v>
      </c>
      <c r="I27" s="16">
        <v>6.6773</v>
      </c>
      <c r="J27" s="16"/>
      <c r="K27" s="18" t="s">
        <v>48</v>
      </c>
      <c r="L27" s="14" t="s">
        <v>49</v>
      </c>
      <c r="M27" s="18" t="s">
        <v>118</v>
      </c>
      <c r="N27" s="28"/>
      <c r="XET27"/>
      <c r="XEU27"/>
    </row>
    <row r="28" s="4" customFormat="1" ht="26" customHeight="1" spans="1:16375">
      <c r="A28" s="14">
        <v>24</v>
      </c>
      <c r="B28" s="14" t="s">
        <v>38</v>
      </c>
      <c r="C28" s="41" t="s">
        <v>86</v>
      </c>
      <c r="D28" s="18" t="s">
        <v>119</v>
      </c>
      <c r="E28" s="18" t="s">
        <v>120</v>
      </c>
      <c r="F28" s="14" t="s">
        <v>42</v>
      </c>
      <c r="G28" s="16">
        <f t="shared" si="0"/>
        <v>16.9</v>
      </c>
      <c r="H28" s="16">
        <v>11.8049</v>
      </c>
      <c r="I28" s="16">
        <v>5.0951</v>
      </c>
      <c r="J28" s="16"/>
      <c r="K28" s="18" t="s">
        <v>48</v>
      </c>
      <c r="L28" s="14" t="s">
        <v>49</v>
      </c>
      <c r="M28" s="18" t="s">
        <v>121</v>
      </c>
      <c r="N28" s="28"/>
      <c r="XET28"/>
      <c r="XEU28"/>
    </row>
    <row r="29" s="4" customFormat="1" ht="26" customHeight="1" spans="1:16375">
      <c r="A29" s="14">
        <v>25</v>
      </c>
      <c r="B29" s="14" t="s">
        <v>38</v>
      </c>
      <c r="C29" s="41" t="s">
        <v>86</v>
      </c>
      <c r="D29" s="18" t="s">
        <v>122</v>
      </c>
      <c r="E29" s="18" t="s">
        <v>123</v>
      </c>
      <c r="F29" s="14" t="s">
        <v>42</v>
      </c>
      <c r="G29" s="16">
        <f t="shared" si="0"/>
        <v>32.5</v>
      </c>
      <c r="H29" s="16">
        <v>22.7545</v>
      </c>
      <c r="I29" s="16">
        <v>9.7455</v>
      </c>
      <c r="J29" s="16"/>
      <c r="K29" s="18" t="s">
        <v>48</v>
      </c>
      <c r="L29" s="14" t="s">
        <v>49</v>
      </c>
      <c r="M29" s="18" t="s">
        <v>124</v>
      </c>
      <c r="N29" s="28"/>
      <c r="XET29"/>
      <c r="XEU29"/>
    </row>
    <row r="30" s="4" customFormat="1" ht="26" customHeight="1" spans="1:16375">
      <c r="A30" s="14">
        <v>26</v>
      </c>
      <c r="B30" s="14" t="s">
        <v>38</v>
      </c>
      <c r="C30" s="41" t="s">
        <v>86</v>
      </c>
      <c r="D30" s="18" t="s">
        <v>125</v>
      </c>
      <c r="E30" s="18" t="s">
        <v>126</v>
      </c>
      <c r="F30" s="14" t="s">
        <v>42</v>
      </c>
      <c r="G30" s="16">
        <f t="shared" si="0"/>
        <v>30</v>
      </c>
      <c r="H30" s="16">
        <v>20.972</v>
      </c>
      <c r="I30" s="16">
        <v>9.028</v>
      </c>
      <c r="J30" s="16"/>
      <c r="K30" s="18" t="s">
        <v>48</v>
      </c>
      <c r="L30" s="14" t="s">
        <v>49</v>
      </c>
      <c r="M30" s="18" t="s">
        <v>127</v>
      </c>
      <c r="N30" s="28"/>
      <c r="XET30"/>
      <c r="XEU30"/>
    </row>
    <row r="31" s="4" customFormat="1" ht="26" customHeight="1" spans="1:16375">
      <c r="A31" s="14">
        <v>27</v>
      </c>
      <c r="B31" s="14" t="s">
        <v>38</v>
      </c>
      <c r="C31" s="41" t="s">
        <v>86</v>
      </c>
      <c r="D31" s="18" t="s">
        <v>128</v>
      </c>
      <c r="E31" s="18" t="s">
        <v>129</v>
      </c>
      <c r="F31" s="14" t="s">
        <v>42</v>
      </c>
      <c r="G31" s="16">
        <f t="shared" si="0"/>
        <v>62.2</v>
      </c>
      <c r="H31" s="16">
        <v>44.6372</v>
      </c>
      <c r="I31" s="16">
        <v>17.5628</v>
      </c>
      <c r="J31" s="16"/>
      <c r="K31" s="18" t="s">
        <v>48</v>
      </c>
      <c r="L31" s="14" t="s">
        <v>49</v>
      </c>
      <c r="M31" s="18" t="s">
        <v>130</v>
      </c>
      <c r="N31" s="28"/>
      <c r="XET31"/>
      <c r="XEU31"/>
    </row>
    <row r="32" s="4" customFormat="1" ht="26" customHeight="1" spans="1:16375">
      <c r="A32" s="14">
        <v>28</v>
      </c>
      <c r="B32" s="14" t="s">
        <v>38</v>
      </c>
      <c r="C32" s="41" t="s">
        <v>86</v>
      </c>
      <c r="D32" s="18" t="s">
        <v>131</v>
      </c>
      <c r="E32" s="18" t="s">
        <v>132</v>
      </c>
      <c r="F32" s="14" t="s">
        <v>42</v>
      </c>
      <c r="G32" s="16">
        <f t="shared" si="0"/>
        <v>48.7</v>
      </c>
      <c r="H32" s="16">
        <v>33.0551</v>
      </c>
      <c r="I32" s="16">
        <v>15.6449</v>
      </c>
      <c r="J32" s="16"/>
      <c r="K32" s="18" t="s">
        <v>48</v>
      </c>
      <c r="L32" s="14" t="s">
        <v>49</v>
      </c>
      <c r="M32" s="18" t="s">
        <v>133</v>
      </c>
      <c r="N32" s="28"/>
      <c r="XET32"/>
      <c r="XEU32"/>
    </row>
    <row r="33" s="4" customFormat="1" ht="26" customHeight="1" spans="1:16375">
      <c r="A33" s="14">
        <v>29</v>
      </c>
      <c r="B33" s="14" t="s">
        <v>38</v>
      </c>
      <c r="C33" s="41" t="s">
        <v>86</v>
      </c>
      <c r="D33" s="18" t="s">
        <v>134</v>
      </c>
      <c r="E33" s="18" t="s">
        <v>135</v>
      </c>
      <c r="F33" s="14" t="s">
        <v>42</v>
      </c>
      <c r="G33" s="16">
        <f t="shared" si="0"/>
        <v>27.8</v>
      </c>
      <c r="H33" s="16">
        <v>19.4273</v>
      </c>
      <c r="I33" s="16">
        <v>8.3727</v>
      </c>
      <c r="J33" s="16"/>
      <c r="K33" s="18" t="s">
        <v>48</v>
      </c>
      <c r="L33" s="14" t="s">
        <v>49</v>
      </c>
      <c r="M33" s="18" t="s">
        <v>136</v>
      </c>
      <c r="N33" s="28"/>
      <c r="XET33"/>
      <c r="XEU33"/>
    </row>
    <row r="34" s="4" customFormat="1" ht="26" customHeight="1" spans="1:16375">
      <c r="A34" s="14">
        <v>30</v>
      </c>
      <c r="B34" s="14" t="s">
        <v>38</v>
      </c>
      <c r="C34" s="41" t="s">
        <v>86</v>
      </c>
      <c r="D34" s="18" t="s">
        <v>137</v>
      </c>
      <c r="E34" s="18" t="s">
        <v>138</v>
      </c>
      <c r="F34" s="14" t="s">
        <v>42</v>
      </c>
      <c r="G34" s="16">
        <f t="shared" si="0"/>
        <v>40.8</v>
      </c>
      <c r="H34" s="16">
        <v>28.5649</v>
      </c>
      <c r="I34" s="16">
        <v>12.2351</v>
      </c>
      <c r="J34" s="16"/>
      <c r="K34" s="18" t="s">
        <v>48</v>
      </c>
      <c r="L34" s="14" t="s">
        <v>49</v>
      </c>
      <c r="M34" s="18" t="s">
        <v>139</v>
      </c>
      <c r="N34" s="28"/>
      <c r="XET34"/>
      <c r="XEU34"/>
    </row>
    <row r="35" s="4" customFormat="1" ht="31" customHeight="1" spans="1:16375">
      <c r="A35" s="14">
        <v>31</v>
      </c>
      <c r="B35" s="14" t="s">
        <v>38</v>
      </c>
      <c r="C35" s="41" t="s">
        <v>86</v>
      </c>
      <c r="D35" s="18" t="s">
        <v>140</v>
      </c>
      <c r="E35" s="18" t="s">
        <v>141</v>
      </c>
      <c r="F35" s="14" t="s">
        <v>42</v>
      </c>
      <c r="G35" s="16">
        <f t="shared" si="0"/>
        <v>65.6</v>
      </c>
      <c r="H35" s="16">
        <v>45.907</v>
      </c>
      <c r="I35" s="16">
        <v>19.693</v>
      </c>
      <c r="J35" s="16"/>
      <c r="K35" s="18" t="s">
        <v>48</v>
      </c>
      <c r="L35" s="14" t="s">
        <v>49</v>
      </c>
      <c r="M35" s="18" t="s">
        <v>142</v>
      </c>
      <c r="N35" s="28"/>
      <c r="XET35"/>
      <c r="XEU35"/>
    </row>
    <row r="36" s="4" customFormat="1" ht="31" customHeight="1" spans="1:16375">
      <c r="A36" s="14">
        <v>32</v>
      </c>
      <c r="B36" s="14" t="s">
        <v>38</v>
      </c>
      <c r="C36" s="41" t="s">
        <v>86</v>
      </c>
      <c r="D36" s="18" t="s">
        <v>143</v>
      </c>
      <c r="E36" s="18" t="s">
        <v>144</v>
      </c>
      <c r="F36" s="14" t="s">
        <v>42</v>
      </c>
      <c r="G36" s="16">
        <f t="shared" si="0"/>
        <v>22</v>
      </c>
      <c r="H36" s="16">
        <v>15.3724</v>
      </c>
      <c r="I36" s="16">
        <v>6.6276</v>
      </c>
      <c r="J36" s="16"/>
      <c r="K36" s="18" t="s">
        <v>48</v>
      </c>
      <c r="L36" s="14" t="s">
        <v>49</v>
      </c>
      <c r="M36" s="18" t="s">
        <v>145</v>
      </c>
      <c r="N36" s="28"/>
      <c r="XET36"/>
      <c r="XEU36"/>
    </row>
    <row r="37" s="4" customFormat="1" ht="31" customHeight="1" spans="1:16375">
      <c r="A37" s="14">
        <v>33</v>
      </c>
      <c r="B37" s="14" t="s">
        <v>38</v>
      </c>
      <c r="C37" s="41" t="s">
        <v>86</v>
      </c>
      <c r="D37" s="18" t="s">
        <v>146</v>
      </c>
      <c r="E37" s="18" t="s">
        <v>147</v>
      </c>
      <c r="F37" s="14" t="s">
        <v>42</v>
      </c>
      <c r="G37" s="16">
        <f t="shared" si="0"/>
        <v>41.4</v>
      </c>
      <c r="H37" s="16">
        <v>28.9843</v>
      </c>
      <c r="I37" s="16">
        <v>12.4157</v>
      </c>
      <c r="J37" s="16"/>
      <c r="K37" s="18" t="s">
        <v>48</v>
      </c>
      <c r="L37" s="14" t="s">
        <v>49</v>
      </c>
      <c r="M37" s="18" t="s">
        <v>148</v>
      </c>
      <c r="N37" s="28"/>
      <c r="XET37"/>
      <c r="XEU37"/>
    </row>
    <row r="38" s="4" customFormat="1" ht="31" customHeight="1" spans="1:16375">
      <c r="A38" s="14">
        <v>34</v>
      </c>
      <c r="B38" s="14" t="s">
        <v>38</v>
      </c>
      <c r="C38" s="41" t="s">
        <v>86</v>
      </c>
      <c r="D38" s="18" t="s">
        <v>83</v>
      </c>
      <c r="E38" s="18" t="s">
        <v>120</v>
      </c>
      <c r="F38" s="14" t="s">
        <v>42</v>
      </c>
      <c r="G38" s="16">
        <f t="shared" ref="G38:G69" si="1">H38+I38+J38</f>
        <v>17.3</v>
      </c>
      <c r="H38" s="16">
        <v>12.1143</v>
      </c>
      <c r="I38" s="16">
        <v>5.1857</v>
      </c>
      <c r="J38" s="16"/>
      <c r="K38" s="18" t="s">
        <v>48</v>
      </c>
      <c r="L38" s="14" t="s">
        <v>49</v>
      </c>
      <c r="M38" s="18" t="s">
        <v>85</v>
      </c>
      <c r="N38" s="28"/>
      <c r="XET38"/>
      <c r="XEU38"/>
    </row>
    <row r="39" s="4" customFormat="1" ht="31" customHeight="1" spans="1:16375">
      <c r="A39" s="14">
        <v>35</v>
      </c>
      <c r="B39" s="14" t="s">
        <v>38</v>
      </c>
      <c r="C39" s="18" t="s">
        <v>149</v>
      </c>
      <c r="D39" s="18" t="s">
        <v>150</v>
      </c>
      <c r="E39" s="18" t="s">
        <v>151</v>
      </c>
      <c r="F39" s="14" t="s">
        <v>42</v>
      </c>
      <c r="G39" s="16">
        <f t="shared" si="1"/>
        <v>24.7</v>
      </c>
      <c r="H39" s="16">
        <v>17.324</v>
      </c>
      <c r="I39" s="16">
        <v>7.376</v>
      </c>
      <c r="J39" s="16"/>
      <c r="K39" s="18" t="s">
        <v>48</v>
      </c>
      <c r="L39" s="14" t="s">
        <v>49</v>
      </c>
      <c r="M39" s="18" t="s">
        <v>152</v>
      </c>
      <c r="N39" s="28"/>
      <c r="XET39"/>
      <c r="XEU39"/>
    </row>
    <row r="40" s="4" customFormat="1" ht="31" customHeight="1" spans="1:16375">
      <c r="A40" s="14">
        <v>36</v>
      </c>
      <c r="B40" s="14" t="s">
        <v>38</v>
      </c>
      <c r="C40" s="18" t="s">
        <v>149</v>
      </c>
      <c r="D40" s="18" t="s">
        <v>153</v>
      </c>
      <c r="E40" s="18" t="s">
        <v>154</v>
      </c>
      <c r="F40" s="14" t="s">
        <v>42</v>
      </c>
      <c r="G40" s="16">
        <f t="shared" si="1"/>
        <v>18.9</v>
      </c>
      <c r="H40" s="16">
        <v>13.2057</v>
      </c>
      <c r="I40" s="16">
        <v>5.6943</v>
      </c>
      <c r="J40" s="16"/>
      <c r="K40" s="18" t="s">
        <v>48</v>
      </c>
      <c r="L40" s="14" t="s">
        <v>49</v>
      </c>
      <c r="M40" s="18" t="s">
        <v>155</v>
      </c>
      <c r="N40" s="28"/>
      <c r="XET40"/>
      <c r="XEU40"/>
    </row>
    <row r="41" s="4" customFormat="1" ht="31" customHeight="1" spans="1:16375">
      <c r="A41" s="14">
        <v>37</v>
      </c>
      <c r="B41" s="14" t="s">
        <v>38</v>
      </c>
      <c r="C41" s="18" t="s">
        <v>149</v>
      </c>
      <c r="D41" s="18" t="s">
        <v>156</v>
      </c>
      <c r="E41" s="18" t="s">
        <v>157</v>
      </c>
      <c r="F41" s="14" t="s">
        <v>42</v>
      </c>
      <c r="G41" s="16">
        <f t="shared" si="1"/>
        <v>29.8</v>
      </c>
      <c r="H41" s="16">
        <v>20.8558</v>
      </c>
      <c r="I41" s="16">
        <v>8.9442</v>
      </c>
      <c r="J41" s="16"/>
      <c r="K41" s="18" t="s">
        <v>48</v>
      </c>
      <c r="L41" s="14" t="s">
        <v>49</v>
      </c>
      <c r="M41" s="18" t="s">
        <v>158</v>
      </c>
      <c r="N41" s="28"/>
      <c r="XET41"/>
      <c r="XEU41"/>
    </row>
    <row r="42" s="4" customFormat="1" ht="31" customHeight="1" spans="1:16375">
      <c r="A42" s="14">
        <v>38</v>
      </c>
      <c r="B42" s="14" t="s">
        <v>38</v>
      </c>
      <c r="C42" s="18" t="s">
        <v>149</v>
      </c>
      <c r="D42" s="18" t="s">
        <v>159</v>
      </c>
      <c r="E42" s="18" t="s">
        <v>160</v>
      </c>
      <c r="F42" s="14" t="s">
        <v>42</v>
      </c>
      <c r="G42" s="16">
        <f t="shared" si="1"/>
        <v>97.8</v>
      </c>
      <c r="H42" s="16">
        <v>70.9906</v>
      </c>
      <c r="I42" s="16">
        <v>26.8094</v>
      </c>
      <c r="J42" s="16"/>
      <c r="K42" s="18" t="s">
        <v>48</v>
      </c>
      <c r="L42" s="14" t="s">
        <v>49</v>
      </c>
      <c r="M42" s="18" t="s">
        <v>159</v>
      </c>
      <c r="N42" s="28"/>
      <c r="XET42"/>
      <c r="XEU42"/>
    </row>
    <row r="43" s="4" customFormat="1" ht="31" customHeight="1" spans="1:16375">
      <c r="A43" s="14">
        <v>39</v>
      </c>
      <c r="B43" s="14" t="s">
        <v>38</v>
      </c>
      <c r="C43" s="18" t="s">
        <v>149</v>
      </c>
      <c r="D43" s="18" t="s">
        <v>161</v>
      </c>
      <c r="E43" s="18" t="s">
        <v>162</v>
      </c>
      <c r="F43" s="14" t="s">
        <v>42</v>
      </c>
      <c r="G43" s="16">
        <f t="shared" si="1"/>
        <v>120.6</v>
      </c>
      <c r="H43" s="16">
        <v>84.4064</v>
      </c>
      <c r="I43" s="16">
        <v>36.1936</v>
      </c>
      <c r="J43" s="16"/>
      <c r="K43" s="18" t="s">
        <v>48</v>
      </c>
      <c r="L43" s="14" t="s">
        <v>49</v>
      </c>
      <c r="M43" s="18" t="s">
        <v>163</v>
      </c>
      <c r="N43" s="28"/>
      <c r="XET43"/>
      <c r="XEU43"/>
    </row>
    <row r="44" s="4" customFormat="1" ht="31" customHeight="1" spans="1:16375">
      <c r="A44" s="14">
        <v>40</v>
      </c>
      <c r="B44" s="14" t="s">
        <v>38</v>
      </c>
      <c r="C44" s="18" t="s">
        <v>149</v>
      </c>
      <c r="D44" s="18" t="s">
        <v>164</v>
      </c>
      <c r="E44" s="18" t="s">
        <v>165</v>
      </c>
      <c r="F44" s="14" t="s">
        <v>42</v>
      </c>
      <c r="G44" s="16">
        <f t="shared" si="1"/>
        <v>13.3</v>
      </c>
      <c r="H44" s="16">
        <v>9.2945</v>
      </c>
      <c r="I44" s="16">
        <v>4.0055</v>
      </c>
      <c r="J44" s="16"/>
      <c r="K44" s="18" t="s">
        <v>48</v>
      </c>
      <c r="L44" s="14" t="s">
        <v>49</v>
      </c>
      <c r="M44" s="18" t="s">
        <v>166</v>
      </c>
      <c r="N44" s="28"/>
      <c r="XET44"/>
      <c r="XEU44"/>
    </row>
    <row r="45" s="4" customFormat="1" ht="31" customHeight="1" spans="1:16375">
      <c r="A45" s="14">
        <v>41</v>
      </c>
      <c r="B45" s="14" t="s">
        <v>38</v>
      </c>
      <c r="C45" s="18" t="s">
        <v>149</v>
      </c>
      <c r="D45" s="18" t="s">
        <v>167</v>
      </c>
      <c r="E45" s="18" t="s">
        <v>168</v>
      </c>
      <c r="F45" s="14" t="s">
        <v>42</v>
      </c>
      <c r="G45" s="16">
        <f t="shared" si="1"/>
        <v>35.9</v>
      </c>
      <c r="H45" s="16">
        <v>25.1272</v>
      </c>
      <c r="I45" s="16">
        <v>10.7728</v>
      </c>
      <c r="J45" s="16"/>
      <c r="K45" s="18" t="s">
        <v>48</v>
      </c>
      <c r="L45" s="14" t="s">
        <v>49</v>
      </c>
      <c r="M45" s="18" t="s">
        <v>169</v>
      </c>
      <c r="N45" s="28"/>
      <c r="XET45"/>
      <c r="XEU45"/>
    </row>
    <row r="46" s="4" customFormat="1" ht="31" customHeight="1" spans="1:16375">
      <c r="A46" s="14">
        <v>42</v>
      </c>
      <c r="B46" s="14" t="s">
        <v>38</v>
      </c>
      <c r="C46" s="18" t="s">
        <v>170</v>
      </c>
      <c r="D46" s="18" t="s">
        <v>171</v>
      </c>
      <c r="E46" s="18" t="s">
        <v>172</v>
      </c>
      <c r="F46" s="14" t="s">
        <v>42</v>
      </c>
      <c r="G46" s="16">
        <f t="shared" si="1"/>
        <v>46.8</v>
      </c>
      <c r="H46" s="16">
        <v>32.7706</v>
      </c>
      <c r="I46" s="16">
        <v>14.0294</v>
      </c>
      <c r="J46" s="16"/>
      <c r="K46" s="18" t="s">
        <v>48</v>
      </c>
      <c r="L46" s="14" t="s">
        <v>49</v>
      </c>
      <c r="M46" s="18" t="s">
        <v>173</v>
      </c>
      <c r="N46" s="28"/>
      <c r="XET46"/>
      <c r="XEU46"/>
    </row>
    <row r="47" s="4" customFormat="1" ht="31" customHeight="1" spans="1:16375">
      <c r="A47" s="14">
        <v>43</v>
      </c>
      <c r="B47" s="14" t="s">
        <v>38</v>
      </c>
      <c r="C47" s="41" t="s">
        <v>174</v>
      </c>
      <c r="D47" s="18" t="s">
        <v>175</v>
      </c>
      <c r="E47" s="18" t="s">
        <v>176</v>
      </c>
      <c r="F47" s="14" t="s">
        <v>42</v>
      </c>
      <c r="G47" s="16">
        <f t="shared" si="1"/>
        <v>9.7</v>
      </c>
      <c r="H47" s="16">
        <v>6.8217</v>
      </c>
      <c r="I47" s="16">
        <v>2.8783</v>
      </c>
      <c r="J47" s="16"/>
      <c r="K47" s="18" t="s">
        <v>48</v>
      </c>
      <c r="L47" s="14" t="s">
        <v>49</v>
      </c>
      <c r="M47" s="18" t="s">
        <v>177</v>
      </c>
      <c r="N47" s="28"/>
      <c r="XET47"/>
      <c r="XEU47"/>
    </row>
    <row r="48" s="4" customFormat="1" ht="42" customHeight="1" spans="1:16375">
      <c r="A48" s="14">
        <v>44</v>
      </c>
      <c r="B48" s="14" t="s">
        <v>38</v>
      </c>
      <c r="C48" s="41" t="s">
        <v>174</v>
      </c>
      <c r="D48" s="18" t="s">
        <v>178</v>
      </c>
      <c r="E48" s="18" t="s">
        <v>179</v>
      </c>
      <c r="F48" s="14" t="s">
        <v>42</v>
      </c>
      <c r="G48" s="16">
        <f t="shared" si="1"/>
        <v>16.3</v>
      </c>
      <c r="H48" s="16">
        <v>11.402</v>
      </c>
      <c r="I48" s="16">
        <v>4.898</v>
      </c>
      <c r="J48" s="16"/>
      <c r="K48" s="18" t="s">
        <v>48</v>
      </c>
      <c r="L48" s="14" t="s">
        <v>49</v>
      </c>
      <c r="M48" s="18" t="s">
        <v>180</v>
      </c>
      <c r="N48" s="28"/>
      <c r="XET48"/>
      <c r="XEU48"/>
    </row>
    <row r="49" s="4" customFormat="1" ht="31" customHeight="1" spans="1:16375">
      <c r="A49" s="14">
        <v>45</v>
      </c>
      <c r="B49" s="14" t="s">
        <v>38</v>
      </c>
      <c r="C49" s="41" t="s">
        <v>174</v>
      </c>
      <c r="D49" s="18" t="s">
        <v>181</v>
      </c>
      <c r="E49" s="18" t="s">
        <v>182</v>
      </c>
      <c r="F49" s="14" t="s">
        <v>42</v>
      </c>
      <c r="G49" s="16">
        <f t="shared" si="1"/>
        <v>125.8</v>
      </c>
      <c r="H49" s="16">
        <v>67.6763</v>
      </c>
      <c r="I49" s="16">
        <v>58.1237</v>
      </c>
      <c r="J49" s="16"/>
      <c r="K49" s="18" t="s">
        <v>48</v>
      </c>
      <c r="L49" s="14" t="s">
        <v>49</v>
      </c>
      <c r="M49" s="18" t="s">
        <v>183</v>
      </c>
      <c r="N49" s="28"/>
      <c r="XET49"/>
      <c r="XEU49"/>
    </row>
    <row r="50" s="4" customFormat="1" ht="31" customHeight="1" spans="1:16375">
      <c r="A50" s="14">
        <v>46</v>
      </c>
      <c r="B50" s="14" t="s">
        <v>38</v>
      </c>
      <c r="C50" s="41" t="s">
        <v>174</v>
      </c>
      <c r="D50" s="18" t="s">
        <v>184</v>
      </c>
      <c r="E50" s="18" t="s">
        <v>185</v>
      </c>
      <c r="F50" s="14" t="s">
        <v>42</v>
      </c>
      <c r="G50" s="16">
        <f t="shared" si="1"/>
        <v>57.1</v>
      </c>
      <c r="H50" s="16">
        <v>39.9489</v>
      </c>
      <c r="I50" s="16">
        <v>17.1511</v>
      </c>
      <c r="J50" s="16"/>
      <c r="K50" s="18" t="s">
        <v>48</v>
      </c>
      <c r="L50" s="14" t="s">
        <v>49</v>
      </c>
      <c r="M50" s="18" t="s">
        <v>186</v>
      </c>
      <c r="N50" s="28"/>
      <c r="XET50"/>
      <c r="XEU50"/>
    </row>
    <row r="51" s="4" customFormat="1" ht="31" customHeight="1" spans="1:16375">
      <c r="A51" s="14">
        <v>47</v>
      </c>
      <c r="B51" s="14" t="s">
        <v>38</v>
      </c>
      <c r="C51" s="41" t="s">
        <v>187</v>
      </c>
      <c r="D51" s="18" t="s">
        <v>188</v>
      </c>
      <c r="E51" s="18" t="s">
        <v>189</v>
      </c>
      <c r="F51" s="14" t="s">
        <v>42</v>
      </c>
      <c r="G51" s="16">
        <f t="shared" si="1"/>
        <v>78.2</v>
      </c>
      <c r="H51" s="16">
        <v>53.4522</v>
      </c>
      <c r="I51" s="16">
        <v>24.7478</v>
      </c>
      <c r="J51" s="16"/>
      <c r="K51" s="18" t="s">
        <v>48</v>
      </c>
      <c r="L51" s="14" t="s">
        <v>49</v>
      </c>
      <c r="M51" s="18" t="s">
        <v>190</v>
      </c>
      <c r="N51" s="28"/>
      <c r="XET51"/>
      <c r="XEU51"/>
    </row>
    <row r="52" s="4" customFormat="1" ht="31" customHeight="1" spans="1:16375">
      <c r="A52" s="14">
        <v>48</v>
      </c>
      <c r="B52" s="14" t="s">
        <v>38</v>
      </c>
      <c r="C52" s="41" t="s">
        <v>191</v>
      </c>
      <c r="D52" s="18" t="s">
        <v>192</v>
      </c>
      <c r="E52" s="18" t="s">
        <v>193</v>
      </c>
      <c r="F52" s="14" t="s">
        <v>42</v>
      </c>
      <c r="G52" s="16">
        <f t="shared" si="1"/>
        <v>6.3</v>
      </c>
      <c r="H52" s="16">
        <v>4.3812</v>
      </c>
      <c r="I52" s="16">
        <v>1.9188</v>
      </c>
      <c r="J52" s="16"/>
      <c r="K52" s="18" t="s">
        <v>48</v>
      </c>
      <c r="L52" s="14" t="s">
        <v>49</v>
      </c>
      <c r="M52" s="18" t="s">
        <v>194</v>
      </c>
      <c r="N52" s="28"/>
      <c r="XET52"/>
      <c r="XEU52"/>
    </row>
    <row r="53" s="4" customFormat="1" ht="31" customHeight="1" spans="1:16375">
      <c r="A53" s="14">
        <v>49</v>
      </c>
      <c r="B53" s="14" t="s">
        <v>38</v>
      </c>
      <c r="C53" s="41" t="s">
        <v>191</v>
      </c>
      <c r="D53" s="18" t="s">
        <v>195</v>
      </c>
      <c r="E53" s="18" t="s">
        <v>196</v>
      </c>
      <c r="F53" s="14" t="s">
        <v>42</v>
      </c>
      <c r="G53" s="16">
        <f t="shared" si="1"/>
        <v>34.6</v>
      </c>
      <c r="H53" s="16">
        <v>24.2258</v>
      </c>
      <c r="I53" s="16">
        <v>10.3742</v>
      </c>
      <c r="J53" s="16"/>
      <c r="K53" s="18" t="s">
        <v>48</v>
      </c>
      <c r="L53" s="14" t="s">
        <v>49</v>
      </c>
      <c r="M53" s="18" t="s">
        <v>197</v>
      </c>
      <c r="N53" s="28"/>
      <c r="XET53"/>
      <c r="XEU53"/>
    </row>
    <row r="54" s="4" customFormat="1" ht="31" customHeight="1" spans="1:16375">
      <c r="A54" s="14">
        <v>50</v>
      </c>
      <c r="B54" s="14" t="s">
        <v>38</v>
      </c>
      <c r="C54" s="41" t="s">
        <v>191</v>
      </c>
      <c r="D54" s="18" t="s">
        <v>198</v>
      </c>
      <c r="E54" s="18" t="s">
        <v>199</v>
      </c>
      <c r="F54" s="14" t="s">
        <v>42</v>
      </c>
      <c r="G54" s="16">
        <f t="shared" si="1"/>
        <v>20.5</v>
      </c>
      <c r="H54" s="16">
        <v>14.3739</v>
      </c>
      <c r="I54" s="16">
        <v>6.1261</v>
      </c>
      <c r="J54" s="16"/>
      <c r="K54" s="18" t="s">
        <v>48</v>
      </c>
      <c r="L54" s="14" t="s">
        <v>49</v>
      </c>
      <c r="M54" s="18" t="s">
        <v>200</v>
      </c>
      <c r="N54" s="28"/>
      <c r="XET54"/>
      <c r="XEU54"/>
    </row>
    <row r="55" s="4" customFormat="1" ht="75" customHeight="1" spans="1:16375">
      <c r="A55" s="14">
        <v>51</v>
      </c>
      <c r="B55" s="14" t="s">
        <v>38</v>
      </c>
      <c r="C55" s="18" t="s">
        <v>201</v>
      </c>
      <c r="D55" s="18" t="s">
        <v>171</v>
      </c>
      <c r="E55" s="18" t="s">
        <v>202</v>
      </c>
      <c r="F55" s="14" t="s">
        <v>42</v>
      </c>
      <c r="G55" s="16">
        <f t="shared" si="1"/>
        <v>209.16</v>
      </c>
      <c r="H55" s="16"/>
      <c r="I55" s="16">
        <v>209.16</v>
      </c>
      <c r="J55" s="16"/>
      <c r="K55" s="18" t="s">
        <v>48</v>
      </c>
      <c r="L55" s="14" t="s">
        <v>49</v>
      </c>
      <c r="M55" s="14" t="s">
        <v>173</v>
      </c>
      <c r="N55" s="28"/>
      <c r="XET55"/>
      <c r="XEU55"/>
    </row>
    <row r="56" s="4" customFormat="1" ht="61" customHeight="1" spans="1:16375">
      <c r="A56" s="14">
        <v>52</v>
      </c>
      <c r="B56" s="14" t="s">
        <v>38</v>
      </c>
      <c r="C56" s="18" t="s">
        <v>203</v>
      </c>
      <c r="D56" s="18" t="s">
        <v>204</v>
      </c>
      <c r="E56" s="18" t="s">
        <v>205</v>
      </c>
      <c r="F56" s="14" t="s">
        <v>42</v>
      </c>
      <c r="G56" s="16">
        <f t="shared" si="1"/>
        <v>173.65</v>
      </c>
      <c r="H56" s="16">
        <v>126</v>
      </c>
      <c r="I56" s="16">
        <v>47.65</v>
      </c>
      <c r="J56" s="16"/>
      <c r="K56" s="18" t="s">
        <v>48</v>
      </c>
      <c r="L56" s="14" t="s">
        <v>49</v>
      </c>
      <c r="M56" s="14" t="s">
        <v>50</v>
      </c>
      <c r="N56" s="28"/>
      <c r="XET56"/>
      <c r="XEU56"/>
    </row>
    <row r="57" s="4" customFormat="1" ht="92" customHeight="1" spans="1:16375">
      <c r="A57" s="14">
        <v>53</v>
      </c>
      <c r="B57" s="14" t="s">
        <v>38</v>
      </c>
      <c r="C57" s="18" t="s">
        <v>206</v>
      </c>
      <c r="D57" s="29" t="s">
        <v>207</v>
      </c>
      <c r="E57" s="18" t="s">
        <v>208</v>
      </c>
      <c r="F57" s="14" t="s">
        <v>42</v>
      </c>
      <c r="G57" s="16">
        <f t="shared" si="1"/>
        <v>264.8129</v>
      </c>
      <c r="H57" s="16"/>
      <c r="I57" s="42">
        <v>264.8129</v>
      </c>
      <c r="J57" s="16"/>
      <c r="K57" s="18" t="s">
        <v>48</v>
      </c>
      <c r="L57" s="14" t="s">
        <v>49</v>
      </c>
      <c r="M57" s="14" t="s">
        <v>50</v>
      </c>
      <c r="N57" s="28"/>
      <c r="XET57"/>
      <c r="XEU57"/>
    </row>
    <row r="58" s="4" customFormat="1" ht="54" customHeight="1" spans="1:16375">
      <c r="A58" s="14">
        <v>54</v>
      </c>
      <c r="B58" s="14" t="s">
        <v>38</v>
      </c>
      <c r="C58" s="18" t="s">
        <v>39</v>
      </c>
      <c r="D58" s="18" t="s">
        <v>40</v>
      </c>
      <c r="E58" s="18" t="s">
        <v>209</v>
      </c>
      <c r="F58" s="14" t="s">
        <v>42</v>
      </c>
      <c r="G58" s="16">
        <f t="shared" si="1"/>
        <v>37.53</v>
      </c>
      <c r="H58" s="16"/>
      <c r="I58" s="42">
        <v>37.53</v>
      </c>
      <c r="J58" s="16"/>
      <c r="K58" s="18" t="s">
        <v>43</v>
      </c>
      <c r="L58" s="14" t="s">
        <v>49</v>
      </c>
      <c r="M58" s="14" t="s">
        <v>210</v>
      </c>
      <c r="N58" s="28"/>
      <c r="XET58" s="31"/>
      <c r="XEU58" s="31"/>
    </row>
    <row r="59" customFormat="1" ht="143" customHeight="1" spans="1:14">
      <c r="A59" s="14">
        <v>55</v>
      </c>
      <c r="B59" s="14" t="s">
        <v>18</v>
      </c>
      <c r="C59" s="29" t="s">
        <v>211</v>
      </c>
      <c r="D59" s="29" t="s">
        <v>212</v>
      </c>
      <c r="E59" s="18" t="s">
        <v>213</v>
      </c>
      <c r="F59" s="14" t="s">
        <v>42</v>
      </c>
      <c r="G59" s="16">
        <f t="shared" si="1"/>
        <v>1400</v>
      </c>
      <c r="H59" s="16"/>
      <c r="I59" s="16">
        <f>100+1300</f>
        <v>1400</v>
      </c>
      <c r="J59" s="16"/>
      <c r="K59" s="29" t="s">
        <v>214</v>
      </c>
      <c r="L59" s="14" t="s">
        <v>49</v>
      </c>
      <c r="M59" s="14" t="s">
        <v>50</v>
      </c>
      <c r="N59" s="28"/>
    </row>
    <row r="60" s="4" customFormat="1" ht="30" customHeight="1" spans="1:16375">
      <c r="A60" s="14">
        <v>56</v>
      </c>
      <c r="B60" s="14" t="s">
        <v>38</v>
      </c>
      <c r="C60" s="18" t="s">
        <v>215</v>
      </c>
      <c r="D60" s="18" t="s">
        <v>216</v>
      </c>
      <c r="E60" s="18" t="s">
        <v>217</v>
      </c>
      <c r="F60" s="14" t="s">
        <v>42</v>
      </c>
      <c r="G60" s="16">
        <f t="shared" si="1"/>
        <v>54.25</v>
      </c>
      <c r="H60" s="16"/>
      <c r="I60" s="42">
        <f>40+14.25</f>
        <v>54.25</v>
      </c>
      <c r="J60" s="16"/>
      <c r="K60" s="18" t="s">
        <v>214</v>
      </c>
      <c r="L60" s="14" t="s">
        <v>49</v>
      </c>
      <c r="M60" s="18" t="s">
        <v>216</v>
      </c>
      <c r="N60" s="28"/>
      <c r="XET60"/>
      <c r="XEU60"/>
    </row>
    <row r="61" s="4" customFormat="1" ht="30" customHeight="1" spans="1:16375">
      <c r="A61" s="14">
        <v>57</v>
      </c>
      <c r="B61" s="14" t="s">
        <v>38</v>
      </c>
      <c r="C61" s="18" t="s">
        <v>215</v>
      </c>
      <c r="D61" s="18" t="s">
        <v>218</v>
      </c>
      <c r="E61" s="18" t="s">
        <v>219</v>
      </c>
      <c r="F61" s="14" t="s">
        <v>42</v>
      </c>
      <c r="G61" s="16">
        <f t="shared" si="1"/>
        <v>25.72</v>
      </c>
      <c r="H61" s="16"/>
      <c r="I61" s="42">
        <f>25+0.72</f>
        <v>25.72</v>
      </c>
      <c r="J61" s="16"/>
      <c r="K61" s="18" t="s">
        <v>214</v>
      </c>
      <c r="L61" s="14" t="s">
        <v>49</v>
      </c>
      <c r="M61" s="18" t="s">
        <v>218</v>
      </c>
      <c r="N61" s="28"/>
      <c r="XET61"/>
      <c r="XEU61"/>
    </row>
    <row r="62" s="4" customFormat="1" ht="30" customHeight="1" spans="1:16375">
      <c r="A62" s="14">
        <v>58</v>
      </c>
      <c r="B62" s="14" t="s">
        <v>38</v>
      </c>
      <c r="C62" s="18" t="s">
        <v>215</v>
      </c>
      <c r="D62" s="18" t="s">
        <v>220</v>
      </c>
      <c r="E62" s="18" t="s">
        <v>221</v>
      </c>
      <c r="F62" s="14" t="s">
        <v>42</v>
      </c>
      <c r="G62" s="16">
        <f t="shared" si="1"/>
        <v>29.45</v>
      </c>
      <c r="H62" s="16"/>
      <c r="I62" s="42">
        <f>40-10.55</f>
        <v>29.45</v>
      </c>
      <c r="J62" s="16"/>
      <c r="K62" s="18" t="s">
        <v>214</v>
      </c>
      <c r="L62" s="14" t="s">
        <v>49</v>
      </c>
      <c r="M62" s="18" t="s">
        <v>220</v>
      </c>
      <c r="N62" s="28"/>
      <c r="XET62"/>
      <c r="XEU62"/>
    </row>
    <row r="63" s="4" customFormat="1" ht="30" customHeight="1" spans="1:16375">
      <c r="A63" s="14">
        <v>59</v>
      </c>
      <c r="B63" s="14" t="s">
        <v>38</v>
      </c>
      <c r="C63" s="18" t="s">
        <v>215</v>
      </c>
      <c r="D63" s="18" t="s">
        <v>222</v>
      </c>
      <c r="E63" s="18" t="s">
        <v>223</v>
      </c>
      <c r="F63" s="14" t="s">
        <v>42</v>
      </c>
      <c r="G63" s="16">
        <f t="shared" si="1"/>
        <v>49.48</v>
      </c>
      <c r="H63" s="16"/>
      <c r="I63" s="42">
        <f>20+29.48</f>
        <v>49.48</v>
      </c>
      <c r="J63" s="16"/>
      <c r="K63" s="18" t="s">
        <v>214</v>
      </c>
      <c r="L63" s="14" t="s">
        <v>49</v>
      </c>
      <c r="M63" s="18" t="s">
        <v>222</v>
      </c>
      <c r="N63" s="28"/>
      <c r="XET63"/>
      <c r="XEU63"/>
    </row>
    <row r="64" s="4" customFormat="1" ht="30" customHeight="1" spans="1:16375">
      <c r="A64" s="14">
        <v>60</v>
      </c>
      <c r="B64" s="14" t="s">
        <v>38</v>
      </c>
      <c r="C64" s="18" t="s">
        <v>215</v>
      </c>
      <c r="D64" s="18" t="s">
        <v>224</v>
      </c>
      <c r="E64" s="18" t="s">
        <v>225</v>
      </c>
      <c r="F64" s="14" t="s">
        <v>42</v>
      </c>
      <c r="G64" s="16">
        <f t="shared" si="1"/>
        <v>222.28</v>
      </c>
      <c r="H64" s="16"/>
      <c r="I64" s="42">
        <f>80+142.28</f>
        <v>222.28</v>
      </c>
      <c r="J64" s="16"/>
      <c r="K64" s="18" t="s">
        <v>214</v>
      </c>
      <c r="L64" s="14" t="s">
        <v>49</v>
      </c>
      <c r="M64" s="18" t="s">
        <v>224</v>
      </c>
      <c r="N64" s="28"/>
      <c r="XET64"/>
      <c r="XEU64"/>
    </row>
    <row r="65" s="4" customFormat="1" ht="30" customHeight="1" spans="1:16375">
      <c r="A65" s="14">
        <v>61</v>
      </c>
      <c r="B65" s="14" t="s">
        <v>38</v>
      </c>
      <c r="C65" s="18" t="s">
        <v>215</v>
      </c>
      <c r="D65" s="18" t="s">
        <v>226</v>
      </c>
      <c r="E65" s="18" t="s">
        <v>227</v>
      </c>
      <c r="F65" s="14" t="s">
        <v>42</v>
      </c>
      <c r="G65" s="16">
        <f t="shared" si="1"/>
        <v>84.84</v>
      </c>
      <c r="H65" s="16"/>
      <c r="I65" s="42">
        <f>35+49.84</f>
        <v>84.84</v>
      </c>
      <c r="J65" s="16"/>
      <c r="K65" s="18" t="s">
        <v>214</v>
      </c>
      <c r="L65" s="14" t="s">
        <v>49</v>
      </c>
      <c r="M65" s="18" t="s">
        <v>226</v>
      </c>
      <c r="N65" s="28"/>
      <c r="XET65"/>
      <c r="XEU65"/>
    </row>
    <row r="66" s="4" customFormat="1" ht="30" customHeight="1" spans="1:16375">
      <c r="A66" s="14">
        <v>62</v>
      </c>
      <c r="B66" s="14" t="s">
        <v>38</v>
      </c>
      <c r="C66" s="18" t="s">
        <v>215</v>
      </c>
      <c r="D66" s="18" t="s">
        <v>228</v>
      </c>
      <c r="E66" s="18" t="s">
        <v>229</v>
      </c>
      <c r="F66" s="14" t="s">
        <v>42</v>
      </c>
      <c r="G66" s="16">
        <f t="shared" si="1"/>
        <v>137.44</v>
      </c>
      <c r="H66" s="16"/>
      <c r="I66" s="42">
        <f>50+87.44</f>
        <v>137.44</v>
      </c>
      <c r="J66" s="16"/>
      <c r="K66" s="18" t="s">
        <v>214</v>
      </c>
      <c r="L66" s="14" t="s">
        <v>49</v>
      </c>
      <c r="M66" s="18" t="s">
        <v>228</v>
      </c>
      <c r="N66" s="28"/>
      <c r="XET66"/>
      <c r="XEU66"/>
    </row>
    <row r="67" s="4" customFormat="1" ht="62" customHeight="1" spans="1:16375">
      <c r="A67" s="14">
        <v>63</v>
      </c>
      <c r="B67" s="14" t="s">
        <v>38</v>
      </c>
      <c r="C67" s="18" t="s">
        <v>215</v>
      </c>
      <c r="D67" s="18" t="s">
        <v>230</v>
      </c>
      <c r="E67" s="18" t="s">
        <v>231</v>
      </c>
      <c r="F67" s="14" t="s">
        <v>42</v>
      </c>
      <c r="G67" s="16">
        <f t="shared" si="1"/>
        <v>188.37</v>
      </c>
      <c r="H67" s="16"/>
      <c r="I67" s="42">
        <f>210-21.63</f>
        <v>188.37</v>
      </c>
      <c r="J67" s="16"/>
      <c r="K67" s="18" t="s">
        <v>214</v>
      </c>
      <c r="L67" s="14" t="s">
        <v>49</v>
      </c>
      <c r="M67" s="14" t="s">
        <v>50</v>
      </c>
      <c r="N67" s="28"/>
      <c r="XET67"/>
      <c r="XEU67"/>
    </row>
    <row r="68" s="4" customFormat="1" ht="30" customHeight="1" spans="1:16375">
      <c r="A68" s="14">
        <v>64</v>
      </c>
      <c r="B68" s="14" t="s">
        <v>38</v>
      </c>
      <c r="C68" s="18" t="s">
        <v>215</v>
      </c>
      <c r="D68" s="18" t="s">
        <v>232</v>
      </c>
      <c r="E68" s="18" t="s">
        <v>233</v>
      </c>
      <c r="F68" s="14" t="s">
        <v>42</v>
      </c>
      <c r="G68" s="16">
        <f t="shared" si="1"/>
        <v>100.25</v>
      </c>
      <c r="H68" s="16"/>
      <c r="I68" s="42">
        <f>48+52.25</f>
        <v>100.25</v>
      </c>
      <c r="J68" s="16"/>
      <c r="K68" s="18" t="s">
        <v>214</v>
      </c>
      <c r="L68" s="14" t="s">
        <v>49</v>
      </c>
      <c r="M68" s="14" t="s">
        <v>234</v>
      </c>
      <c r="N68" s="28"/>
      <c r="XET68"/>
      <c r="XEU68"/>
    </row>
    <row r="69" s="4" customFormat="1" ht="30" customHeight="1" spans="1:16375">
      <c r="A69" s="14">
        <v>65</v>
      </c>
      <c r="B69" s="14" t="s">
        <v>38</v>
      </c>
      <c r="C69" s="18" t="s">
        <v>215</v>
      </c>
      <c r="D69" s="18" t="s">
        <v>235</v>
      </c>
      <c r="E69" s="18" t="s">
        <v>236</v>
      </c>
      <c r="F69" s="14" t="s">
        <v>42</v>
      </c>
      <c r="G69" s="16">
        <f t="shared" ref="G69:G113" si="2">H69+I69+J69</f>
        <v>53.74</v>
      </c>
      <c r="H69" s="16"/>
      <c r="I69" s="42">
        <f>20+33.74</f>
        <v>53.74</v>
      </c>
      <c r="J69" s="16"/>
      <c r="K69" s="18" t="s">
        <v>214</v>
      </c>
      <c r="L69" s="14" t="s">
        <v>49</v>
      </c>
      <c r="M69" s="18" t="s">
        <v>235</v>
      </c>
      <c r="N69" s="28"/>
      <c r="XET69"/>
      <c r="XEU69"/>
    </row>
    <row r="70" s="4" customFormat="1" ht="48" spans="1:16375">
      <c r="A70" s="14">
        <v>66</v>
      </c>
      <c r="B70" s="14" t="s">
        <v>18</v>
      </c>
      <c r="C70" s="20" t="s">
        <v>237</v>
      </c>
      <c r="D70" s="29" t="s">
        <v>238</v>
      </c>
      <c r="E70" s="29" t="s">
        <v>239</v>
      </c>
      <c r="F70" s="14" t="s">
        <v>22</v>
      </c>
      <c r="G70" s="16">
        <f t="shared" si="2"/>
        <v>630</v>
      </c>
      <c r="H70" s="16"/>
      <c r="I70" s="16">
        <v>630</v>
      </c>
      <c r="J70" s="16"/>
      <c r="K70" s="29" t="s">
        <v>240</v>
      </c>
      <c r="L70" s="14" t="s">
        <v>49</v>
      </c>
      <c r="M70" s="14" t="s">
        <v>241</v>
      </c>
      <c r="N70" s="28"/>
      <c r="XET70"/>
      <c r="XEU70"/>
    </row>
    <row r="71" s="4" customFormat="1" ht="86" customHeight="1" spans="1:16375">
      <c r="A71" s="14">
        <v>67</v>
      </c>
      <c r="B71" s="14" t="s">
        <v>18</v>
      </c>
      <c r="C71" s="20" t="s">
        <v>237</v>
      </c>
      <c r="D71" s="20" t="s">
        <v>242</v>
      </c>
      <c r="E71" s="20" t="s">
        <v>243</v>
      </c>
      <c r="F71" s="14" t="s">
        <v>42</v>
      </c>
      <c r="G71" s="16">
        <f t="shared" si="2"/>
        <v>120</v>
      </c>
      <c r="H71" s="16"/>
      <c r="I71" s="16">
        <v>120</v>
      </c>
      <c r="J71" s="16"/>
      <c r="K71" s="17" t="s">
        <v>244</v>
      </c>
      <c r="L71" s="14" t="s">
        <v>49</v>
      </c>
      <c r="M71" s="14" t="s">
        <v>245</v>
      </c>
      <c r="N71" s="28"/>
      <c r="XET71"/>
      <c r="XEU71"/>
    </row>
    <row r="72" s="4" customFormat="1" ht="62" customHeight="1" spans="1:16375">
      <c r="A72" s="14">
        <v>68</v>
      </c>
      <c r="B72" s="14" t="s">
        <v>38</v>
      </c>
      <c r="C72" s="18" t="s">
        <v>246</v>
      </c>
      <c r="D72" s="18" t="s">
        <v>247</v>
      </c>
      <c r="E72" s="18" t="s">
        <v>248</v>
      </c>
      <c r="F72" s="14" t="s">
        <v>22</v>
      </c>
      <c r="G72" s="16">
        <f t="shared" si="2"/>
        <v>170</v>
      </c>
      <c r="H72" s="16">
        <v>170</v>
      </c>
      <c r="I72" s="16"/>
      <c r="J72" s="16"/>
      <c r="K72" s="18" t="s">
        <v>244</v>
      </c>
      <c r="L72" s="14" t="s">
        <v>49</v>
      </c>
      <c r="M72" s="14" t="s">
        <v>249</v>
      </c>
      <c r="N72" s="28"/>
      <c r="XET72"/>
      <c r="XEU72"/>
    </row>
    <row r="73" s="4" customFormat="1" ht="38" customHeight="1" spans="1:16375">
      <c r="A73" s="14">
        <v>69</v>
      </c>
      <c r="B73" s="14" t="s">
        <v>38</v>
      </c>
      <c r="C73" s="18" t="s">
        <v>250</v>
      </c>
      <c r="D73" s="18" t="s">
        <v>251</v>
      </c>
      <c r="E73" s="18" t="s">
        <v>252</v>
      </c>
      <c r="F73" s="14" t="s">
        <v>42</v>
      </c>
      <c r="G73" s="16">
        <f t="shared" si="2"/>
        <v>70</v>
      </c>
      <c r="H73" s="16"/>
      <c r="I73" s="16">
        <v>70</v>
      </c>
      <c r="J73" s="16"/>
      <c r="K73" s="18" t="s">
        <v>244</v>
      </c>
      <c r="L73" s="14" t="s">
        <v>49</v>
      </c>
      <c r="M73" s="14" t="s">
        <v>253</v>
      </c>
      <c r="N73" s="28"/>
      <c r="XET73"/>
      <c r="XEU73"/>
    </row>
    <row r="74" s="4" customFormat="1" ht="46" customHeight="1" spans="1:16375">
      <c r="A74" s="14">
        <v>70</v>
      </c>
      <c r="B74" s="14" t="s">
        <v>18</v>
      </c>
      <c r="C74" s="18" t="s">
        <v>254</v>
      </c>
      <c r="D74" s="18" t="s">
        <v>255</v>
      </c>
      <c r="E74" s="18" t="s">
        <v>256</v>
      </c>
      <c r="F74" s="14" t="s">
        <v>22</v>
      </c>
      <c r="G74" s="16">
        <f t="shared" si="2"/>
        <v>50</v>
      </c>
      <c r="H74" s="16">
        <v>50</v>
      </c>
      <c r="I74" s="16"/>
      <c r="J74" s="16"/>
      <c r="K74" s="18" t="s">
        <v>257</v>
      </c>
      <c r="L74" s="14" t="s">
        <v>49</v>
      </c>
      <c r="M74" s="14" t="s">
        <v>258</v>
      </c>
      <c r="N74" s="28"/>
      <c r="XET74"/>
      <c r="XEU74"/>
    </row>
    <row r="75" s="4" customFormat="1" ht="35" customHeight="1" spans="1:16375">
      <c r="A75" s="14">
        <v>71</v>
      </c>
      <c r="B75" s="14" t="s">
        <v>18</v>
      </c>
      <c r="C75" s="43" t="s">
        <v>259</v>
      </c>
      <c r="D75" s="18" t="s">
        <v>255</v>
      </c>
      <c r="E75" s="18" t="s">
        <v>260</v>
      </c>
      <c r="F75" s="14" t="s">
        <v>42</v>
      </c>
      <c r="G75" s="16">
        <f t="shared" si="2"/>
        <v>50</v>
      </c>
      <c r="H75" s="16">
        <v>50</v>
      </c>
      <c r="I75" s="16"/>
      <c r="J75" s="16"/>
      <c r="K75" s="18" t="s">
        <v>257</v>
      </c>
      <c r="L75" s="14" t="s">
        <v>49</v>
      </c>
      <c r="M75" s="14" t="s">
        <v>258</v>
      </c>
      <c r="N75" s="28"/>
      <c r="XET75"/>
      <c r="XEU75"/>
    </row>
    <row r="76" s="4" customFormat="1" ht="49" customHeight="1" spans="1:16375">
      <c r="A76" s="14">
        <v>72</v>
      </c>
      <c r="B76" s="14" t="s">
        <v>38</v>
      </c>
      <c r="C76" s="18" t="s">
        <v>261</v>
      </c>
      <c r="D76" s="18" t="s">
        <v>171</v>
      </c>
      <c r="E76" s="18" t="s">
        <v>262</v>
      </c>
      <c r="F76" s="14" t="s">
        <v>42</v>
      </c>
      <c r="G76" s="16">
        <f t="shared" si="2"/>
        <v>260</v>
      </c>
      <c r="H76" s="16"/>
      <c r="I76" s="16">
        <v>260</v>
      </c>
      <c r="J76" s="16"/>
      <c r="K76" s="18" t="s">
        <v>263</v>
      </c>
      <c r="L76" s="14" t="s">
        <v>49</v>
      </c>
      <c r="M76" s="14" t="s">
        <v>173</v>
      </c>
      <c r="N76" s="28"/>
      <c r="XET76"/>
      <c r="XEU76"/>
    </row>
    <row r="77" s="4" customFormat="1" ht="83" customHeight="1" spans="1:16375">
      <c r="A77" s="14">
        <v>73</v>
      </c>
      <c r="B77" s="14" t="s">
        <v>38</v>
      </c>
      <c r="C77" s="18" t="s">
        <v>39</v>
      </c>
      <c r="D77" s="18" t="s">
        <v>264</v>
      </c>
      <c r="E77" s="18" t="s">
        <v>265</v>
      </c>
      <c r="F77" s="14" t="s">
        <v>42</v>
      </c>
      <c r="G77" s="16">
        <f t="shared" si="2"/>
        <v>909.303</v>
      </c>
      <c r="H77" s="16">
        <v>300</v>
      </c>
      <c r="I77" s="16">
        <v>609.303</v>
      </c>
      <c r="J77" s="16"/>
      <c r="K77" s="18" t="s">
        <v>263</v>
      </c>
      <c r="L77" s="14" t="s">
        <v>49</v>
      </c>
      <c r="M77" s="14" t="s">
        <v>50</v>
      </c>
      <c r="N77" s="28"/>
      <c r="XET77"/>
      <c r="XEU77"/>
    </row>
    <row r="78" s="4" customFormat="1" ht="35" customHeight="1" spans="1:16375">
      <c r="A78" s="14">
        <v>74</v>
      </c>
      <c r="B78" s="14" t="s">
        <v>33</v>
      </c>
      <c r="C78" s="17" t="s">
        <v>266</v>
      </c>
      <c r="D78" s="17" t="s">
        <v>112</v>
      </c>
      <c r="E78" s="17" t="s">
        <v>267</v>
      </c>
      <c r="F78" s="14" t="s">
        <v>22</v>
      </c>
      <c r="G78" s="16">
        <f t="shared" si="2"/>
        <v>50</v>
      </c>
      <c r="H78" s="44">
        <v>50</v>
      </c>
      <c r="I78" s="16"/>
      <c r="J78" s="16"/>
      <c r="K78" s="17" t="s">
        <v>268</v>
      </c>
      <c r="L78" s="14" t="s">
        <v>49</v>
      </c>
      <c r="M78" s="14" t="s">
        <v>112</v>
      </c>
      <c r="N78" s="28"/>
      <c r="XET78"/>
      <c r="XEU78"/>
    </row>
    <row r="79" s="4" customFormat="1" ht="35" customHeight="1" spans="1:16375">
      <c r="A79" s="14">
        <v>75</v>
      </c>
      <c r="B79" s="14" t="s">
        <v>33</v>
      </c>
      <c r="C79" s="17" t="s">
        <v>269</v>
      </c>
      <c r="D79" s="17" t="s">
        <v>270</v>
      </c>
      <c r="E79" s="17" t="s">
        <v>271</v>
      </c>
      <c r="F79" s="14" t="s">
        <v>42</v>
      </c>
      <c r="G79" s="16">
        <f t="shared" si="2"/>
        <v>20</v>
      </c>
      <c r="H79" s="44">
        <v>20</v>
      </c>
      <c r="I79" s="16"/>
      <c r="J79" s="16"/>
      <c r="K79" s="17" t="s">
        <v>272</v>
      </c>
      <c r="L79" s="14" t="s">
        <v>49</v>
      </c>
      <c r="M79" s="14" t="s">
        <v>270</v>
      </c>
      <c r="N79" s="28"/>
      <c r="XET79"/>
      <c r="XEU79"/>
    </row>
    <row r="80" s="4" customFormat="1" ht="35" customHeight="1" spans="1:16375">
      <c r="A80" s="14">
        <v>76</v>
      </c>
      <c r="B80" s="14" t="s">
        <v>33</v>
      </c>
      <c r="C80" s="17" t="s">
        <v>273</v>
      </c>
      <c r="D80" s="17" t="s">
        <v>274</v>
      </c>
      <c r="E80" s="17" t="s">
        <v>275</v>
      </c>
      <c r="F80" s="14" t="s">
        <v>22</v>
      </c>
      <c r="G80" s="16">
        <f t="shared" si="2"/>
        <v>50</v>
      </c>
      <c r="H80" s="44">
        <v>50</v>
      </c>
      <c r="I80" s="16"/>
      <c r="J80" s="16"/>
      <c r="K80" s="17" t="s">
        <v>37</v>
      </c>
      <c r="L80" s="14" t="s">
        <v>49</v>
      </c>
      <c r="M80" s="17" t="s">
        <v>274</v>
      </c>
      <c r="N80" s="28"/>
      <c r="XET80"/>
      <c r="XEU80"/>
    </row>
    <row r="81" s="4" customFormat="1" ht="35" customHeight="1" spans="1:16375">
      <c r="A81" s="14">
        <v>77</v>
      </c>
      <c r="B81" s="14" t="s">
        <v>33</v>
      </c>
      <c r="C81" s="17" t="s">
        <v>276</v>
      </c>
      <c r="D81" s="17" t="s">
        <v>110</v>
      </c>
      <c r="E81" s="17" t="s">
        <v>277</v>
      </c>
      <c r="F81" s="14" t="s">
        <v>22</v>
      </c>
      <c r="G81" s="16">
        <f t="shared" si="2"/>
        <v>50</v>
      </c>
      <c r="H81" s="44">
        <v>50</v>
      </c>
      <c r="I81" s="16"/>
      <c r="J81" s="16"/>
      <c r="K81" s="17" t="s">
        <v>268</v>
      </c>
      <c r="L81" s="14" t="s">
        <v>49</v>
      </c>
      <c r="M81" s="14" t="s">
        <v>112</v>
      </c>
      <c r="N81" s="28"/>
      <c r="XET81"/>
      <c r="XEU81"/>
    </row>
    <row r="82" s="4" customFormat="1" ht="35" customHeight="1" spans="1:16375">
      <c r="A82" s="14">
        <v>78</v>
      </c>
      <c r="B82" s="14" t="s">
        <v>33</v>
      </c>
      <c r="C82" s="17" t="s">
        <v>266</v>
      </c>
      <c r="D82" s="17" t="s">
        <v>110</v>
      </c>
      <c r="E82" s="17" t="s">
        <v>267</v>
      </c>
      <c r="F82" s="14" t="s">
        <v>22</v>
      </c>
      <c r="G82" s="16">
        <f t="shared" si="2"/>
        <v>10</v>
      </c>
      <c r="H82" s="44">
        <v>10</v>
      </c>
      <c r="I82" s="16"/>
      <c r="J82" s="16"/>
      <c r="K82" s="17" t="s">
        <v>268</v>
      </c>
      <c r="L82" s="14" t="s">
        <v>49</v>
      </c>
      <c r="M82" s="14" t="s">
        <v>112</v>
      </c>
      <c r="N82" s="28"/>
      <c r="XET82"/>
      <c r="XEU82"/>
    </row>
    <row r="83" s="4" customFormat="1" ht="35" customHeight="1" spans="1:16375">
      <c r="A83" s="14">
        <v>79</v>
      </c>
      <c r="B83" s="14" t="s">
        <v>33</v>
      </c>
      <c r="C83" s="17" t="s">
        <v>278</v>
      </c>
      <c r="D83" s="17" t="s">
        <v>279</v>
      </c>
      <c r="E83" s="17" t="s">
        <v>280</v>
      </c>
      <c r="F83" s="14" t="s">
        <v>22</v>
      </c>
      <c r="G83" s="16">
        <f t="shared" si="2"/>
        <v>27</v>
      </c>
      <c r="H83" s="44">
        <v>27</v>
      </c>
      <c r="I83" s="16"/>
      <c r="J83" s="16"/>
      <c r="K83" s="17" t="s">
        <v>268</v>
      </c>
      <c r="L83" s="14" t="s">
        <v>49</v>
      </c>
      <c r="M83" s="14" t="s">
        <v>281</v>
      </c>
      <c r="N83" s="28"/>
      <c r="XET83"/>
      <c r="XEU83"/>
    </row>
    <row r="84" s="4" customFormat="1" ht="35" customHeight="1" spans="1:16375">
      <c r="A84" s="14">
        <v>80</v>
      </c>
      <c r="B84" s="14" t="s">
        <v>33</v>
      </c>
      <c r="C84" s="17" t="s">
        <v>282</v>
      </c>
      <c r="D84" s="17" t="s">
        <v>283</v>
      </c>
      <c r="E84" s="17" t="s">
        <v>267</v>
      </c>
      <c r="F84" s="14" t="s">
        <v>22</v>
      </c>
      <c r="G84" s="16">
        <f t="shared" si="2"/>
        <v>70</v>
      </c>
      <c r="H84" s="44">
        <v>70</v>
      </c>
      <c r="I84" s="16"/>
      <c r="J84" s="16"/>
      <c r="K84" s="17" t="s">
        <v>268</v>
      </c>
      <c r="L84" s="14" t="s">
        <v>49</v>
      </c>
      <c r="M84" s="14" t="s">
        <v>284</v>
      </c>
      <c r="N84" s="28"/>
      <c r="XET84"/>
      <c r="XEU84"/>
    </row>
    <row r="85" s="4" customFormat="1" ht="35" customHeight="1" spans="1:16375">
      <c r="A85" s="14">
        <v>81</v>
      </c>
      <c r="B85" s="14" t="s">
        <v>33</v>
      </c>
      <c r="C85" s="17" t="s">
        <v>282</v>
      </c>
      <c r="D85" s="17" t="s">
        <v>285</v>
      </c>
      <c r="E85" s="17" t="s">
        <v>267</v>
      </c>
      <c r="F85" s="14" t="s">
        <v>22</v>
      </c>
      <c r="G85" s="16">
        <f t="shared" si="2"/>
        <v>70</v>
      </c>
      <c r="H85" s="44">
        <v>70</v>
      </c>
      <c r="I85" s="16"/>
      <c r="J85" s="16"/>
      <c r="K85" s="17" t="s">
        <v>268</v>
      </c>
      <c r="L85" s="14" t="s">
        <v>49</v>
      </c>
      <c r="M85" s="14" t="s">
        <v>286</v>
      </c>
      <c r="N85" s="28"/>
      <c r="XET85"/>
      <c r="XEU85"/>
    </row>
    <row r="86" s="4" customFormat="1" ht="35" customHeight="1" spans="1:16375">
      <c r="A86" s="14">
        <v>82</v>
      </c>
      <c r="B86" s="14" t="s">
        <v>33</v>
      </c>
      <c r="C86" s="17" t="s">
        <v>282</v>
      </c>
      <c r="D86" s="17" t="s">
        <v>113</v>
      </c>
      <c r="E86" s="17" t="s">
        <v>267</v>
      </c>
      <c r="F86" s="14" t="s">
        <v>22</v>
      </c>
      <c r="G86" s="16">
        <f t="shared" si="2"/>
        <v>30</v>
      </c>
      <c r="H86" s="44">
        <v>30</v>
      </c>
      <c r="I86" s="16"/>
      <c r="J86" s="16"/>
      <c r="K86" s="17" t="s">
        <v>268</v>
      </c>
      <c r="L86" s="14" t="s">
        <v>49</v>
      </c>
      <c r="M86" s="14" t="s">
        <v>115</v>
      </c>
      <c r="N86" s="28"/>
      <c r="XET86"/>
      <c r="XEU86"/>
    </row>
    <row r="87" s="4" customFormat="1" ht="35" customHeight="1" spans="1:16375">
      <c r="A87" s="14">
        <v>83</v>
      </c>
      <c r="B87" s="14" t="s">
        <v>33</v>
      </c>
      <c r="C87" s="17" t="s">
        <v>287</v>
      </c>
      <c r="D87" s="17" t="s">
        <v>288</v>
      </c>
      <c r="E87" s="17" t="s">
        <v>289</v>
      </c>
      <c r="F87" s="14" t="s">
        <v>22</v>
      </c>
      <c r="G87" s="16">
        <f t="shared" si="2"/>
        <v>20</v>
      </c>
      <c r="H87" s="44">
        <v>20</v>
      </c>
      <c r="I87" s="16"/>
      <c r="J87" s="16"/>
      <c r="K87" s="17" t="s">
        <v>290</v>
      </c>
      <c r="L87" s="14" t="s">
        <v>49</v>
      </c>
      <c r="M87" s="14" t="s">
        <v>291</v>
      </c>
      <c r="N87" s="28"/>
      <c r="XET87"/>
      <c r="XEU87"/>
    </row>
    <row r="88" s="4" customFormat="1" ht="35" customHeight="1" spans="1:16375">
      <c r="A88" s="14">
        <v>84</v>
      </c>
      <c r="B88" s="14" t="s">
        <v>33</v>
      </c>
      <c r="C88" s="17" t="s">
        <v>292</v>
      </c>
      <c r="D88" s="17" t="s">
        <v>293</v>
      </c>
      <c r="E88" s="17" t="s">
        <v>294</v>
      </c>
      <c r="F88" s="14" t="s">
        <v>22</v>
      </c>
      <c r="G88" s="16">
        <f t="shared" si="2"/>
        <v>80</v>
      </c>
      <c r="H88" s="44">
        <v>80</v>
      </c>
      <c r="I88" s="16"/>
      <c r="J88" s="16"/>
      <c r="K88" s="17" t="s">
        <v>272</v>
      </c>
      <c r="L88" s="14" t="s">
        <v>49</v>
      </c>
      <c r="M88" s="14" t="s">
        <v>295</v>
      </c>
      <c r="N88" s="28"/>
      <c r="XET88"/>
      <c r="XEU88"/>
    </row>
    <row r="89" s="4" customFormat="1" ht="35" customHeight="1" spans="1:16375">
      <c r="A89" s="14">
        <v>85</v>
      </c>
      <c r="B89" s="14" t="s">
        <v>33</v>
      </c>
      <c r="C89" s="17" t="s">
        <v>296</v>
      </c>
      <c r="D89" s="17" t="s">
        <v>297</v>
      </c>
      <c r="E89" s="17" t="s">
        <v>298</v>
      </c>
      <c r="F89" s="14" t="s">
        <v>299</v>
      </c>
      <c r="G89" s="16">
        <f t="shared" si="2"/>
        <v>10</v>
      </c>
      <c r="H89" s="44">
        <v>10</v>
      </c>
      <c r="I89" s="16"/>
      <c r="J89" s="16"/>
      <c r="K89" s="17" t="s">
        <v>300</v>
      </c>
      <c r="L89" s="14" t="s">
        <v>49</v>
      </c>
      <c r="M89" s="14" t="s">
        <v>301</v>
      </c>
      <c r="N89" s="28"/>
      <c r="XET89"/>
      <c r="XEU89"/>
    </row>
    <row r="90" s="4" customFormat="1" ht="35" customHeight="1" spans="1:16375">
      <c r="A90" s="14">
        <v>86</v>
      </c>
      <c r="B90" s="14" t="s">
        <v>33</v>
      </c>
      <c r="C90" s="45" t="s">
        <v>302</v>
      </c>
      <c r="D90" s="45" t="s">
        <v>110</v>
      </c>
      <c r="E90" s="45" t="s">
        <v>303</v>
      </c>
      <c r="F90" s="14" t="s">
        <v>22</v>
      </c>
      <c r="G90" s="16">
        <f t="shared" si="2"/>
        <v>8</v>
      </c>
      <c r="H90" s="44">
        <v>8</v>
      </c>
      <c r="I90" s="16"/>
      <c r="J90" s="16"/>
      <c r="K90" s="45" t="s">
        <v>268</v>
      </c>
      <c r="L90" s="14" t="s">
        <v>49</v>
      </c>
      <c r="M90" s="14" t="s">
        <v>112</v>
      </c>
      <c r="N90" s="28"/>
      <c r="XET90"/>
      <c r="XEU90"/>
    </row>
    <row r="91" s="4" customFormat="1" ht="35" customHeight="1" spans="1:16375">
      <c r="A91" s="14">
        <v>87</v>
      </c>
      <c r="B91" s="14" t="s">
        <v>26</v>
      </c>
      <c r="C91" s="15" t="s">
        <v>304</v>
      </c>
      <c r="D91" s="15" t="s">
        <v>180</v>
      </c>
      <c r="E91" s="15" t="s">
        <v>305</v>
      </c>
      <c r="F91" s="14" t="s">
        <v>22</v>
      </c>
      <c r="G91" s="16">
        <f t="shared" si="2"/>
        <v>15</v>
      </c>
      <c r="H91" s="16"/>
      <c r="I91" s="19">
        <v>15</v>
      </c>
      <c r="J91" s="16"/>
      <c r="K91" s="15" t="s">
        <v>306</v>
      </c>
      <c r="L91" s="14" t="s">
        <v>49</v>
      </c>
      <c r="M91" s="14" t="s">
        <v>180</v>
      </c>
      <c r="N91" s="28"/>
      <c r="XET91"/>
      <c r="XEU91"/>
    </row>
    <row r="92" s="4" customFormat="1" ht="44" customHeight="1" spans="1:16375">
      <c r="A92" s="14">
        <v>88</v>
      </c>
      <c r="B92" s="14" t="s">
        <v>26</v>
      </c>
      <c r="C92" s="15" t="s">
        <v>307</v>
      </c>
      <c r="D92" s="15" t="s">
        <v>175</v>
      </c>
      <c r="E92" s="15" t="s">
        <v>308</v>
      </c>
      <c r="F92" s="14" t="s">
        <v>22</v>
      </c>
      <c r="G92" s="16">
        <f t="shared" si="2"/>
        <v>50</v>
      </c>
      <c r="H92" s="19">
        <v>50</v>
      </c>
      <c r="I92" s="19"/>
      <c r="J92" s="16"/>
      <c r="K92" s="15" t="s">
        <v>37</v>
      </c>
      <c r="L92" s="14" t="s">
        <v>49</v>
      </c>
      <c r="M92" s="14" t="s">
        <v>177</v>
      </c>
      <c r="N92" s="28"/>
      <c r="XET92"/>
      <c r="XEU92"/>
    </row>
    <row r="93" s="4" customFormat="1" ht="29" customHeight="1" spans="1:16375">
      <c r="A93" s="14">
        <v>89</v>
      </c>
      <c r="B93" s="14" t="s">
        <v>26</v>
      </c>
      <c r="C93" s="15" t="s">
        <v>309</v>
      </c>
      <c r="D93" s="15" t="s">
        <v>310</v>
      </c>
      <c r="E93" s="15" t="s">
        <v>311</v>
      </c>
      <c r="F93" s="14" t="s">
        <v>22</v>
      </c>
      <c r="G93" s="16">
        <f t="shared" si="2"/>
        <v>50</v>
      </c>
      <c r="H93" s="19">
        <v>50</v>
      </c>
      <c r="I93" s="19"/>
      <c r="J93" s="16"/>
      <c r="K93" s="15" t="s">
        <v>37</v>
      </c>
      <c r="L93" s="14" t="s">
        <v>49</v>
      </c>
      <c r="M93" s="14" t="s">
        <v>312</v>
      </c>
      <c r="N93" s="28"/>
      <c r="XET93"/>
      <c r="XEU93"/>
    </row>
    <row r="94" s="4" customFormat="1" ht="35" customHeight="1" spans="1:16375">
      <c r="A94" s="14">
        <v>90</v>
      </c>
      <c r="B94" s="14" t="s">
        <v>26</v>
      </c>
      <c r="C94" s="15" t="s">
        <v>313</v>
      </c>
      <c r="D94" s="15" t="s">
        <v>140</v>
      </c>
      <c r="E94" s="15" t="s">
        <v>314</v>
      </c>
      <c r="F94" s="14" t="s">
        <v>42</v>
      </c>
      <c r="G94" s="16">
        <f t="shared" si="2"/>
        <v>20</v>
      </c>
      <c r="H94" s="19">
        <v>20</v>
      </c>
      <c r="I94" s="19"/>
      <c r="J94" s="16"/>
      <c r="K94" s="15" t="s">
        <v>300</v>
      </c>
      <c r="L94" s="14" t="s">
        <v>49</v>
      </c>
      <c r="M94" s="14" t="s">
        <v>142</v>
      </c>
      <c r="N94" s="28"/>
      <c r="XET94"/>
      <c r="XEU94"/>
    </row>
    <row r="95" s="4" customFormat="1" ht="35" customHeight="1" spans="1:16375">
      <c r="A95" s="14">
        <v>91</v>
      </c>
      <c r="B95" s="14" t="s">
        <v>26</v>
      </c>
      <c r="C95" s="15" t="s">
        <v>315</v>
      </c>
      <c r="D95" s="15" t="s">
        <v>316</v>
      </c>
      <c r="E95" s="23" t="s">
        <v>317</v>
      </c>
      <c r="F95" s="14" t="s">
        <v>42</v>
      </c>
      <c r="G95" s="16">
        <f t="shared" si="2"/>
        <v>200</v>
      </c>
      <c r="H95" s="19">
        <v>200</v>
      </c>
      <c r="I95" s="19"/>
      <c r="J95" s="16"/>
      <c r="K95" s="15" t="s">
        <v>272</v>
      </c>
      <c r="L95" s="14" t="s">
        <v>49</v>
      </c>
      <c r="M95" s="14" t="s">
        <v>318</v>
      </c>
      <c r="N95" s="28"/>
      <c r="XET95"/>
      <c r="XEU95"/>
    </row>
    <row r="96" s="4" customFormat="1" ht="21" customHeight="1" spans="1:16375">
      <c r="A96" s="14">
        <v>92</v>
      </c>
      <c r="B96" s="14" t="s">
        <v>18</v>
      </c>
      <c r="C96" s="20" t="s">
        <v>319</v>
      </c>
      <c r="D96" s="20" t="s">
        <v>320</v>
      </c>
      <c r="E96" s="20" t="s">
        <v>321</v>
      </c>
      <c r="F96" s="14" t="s">
        <v>22</v>
      </c>
      <c r="G96" s="16">
        <f t="shared" si="2"/>
        <v>40</v>
      </c>
      <c r="H96" s="16"/>
      <c r="I96" s="16">
        <v>40</v>
      </c>
      <c r="J96" s="16"/>
      <c r="K96" s="29" t="s">
        <v>290</v>
      </c>
      <c r="L96" s="14" t="s">
        <v>49</v>
      </c>
      <c r="M96" s="14" t="s">
        <v>322</v>
      </c>
      <c r="N96" s="28"/>
      <c r="XET96"/>
      <c r="XEU96"/>
    </row>
    <row r="97" s="4" customFormat="1" ht="49" customHeight="1" spans="1:16375">
      <c r="A97" s="14">
        <v>93</v>
      </c>
      <c r="B97" s="14" t="s">
        <v>18</v>
      </c>
      <c r="C97" s="29" t="s">
        <v>323</v>
      </c>
      <c r="D97" s="29" t="s">
        <v>128</v>
      </c>
      <c r="E97" s="29" t="s">
        <v>324</v>
      </c>
      <c r="F97" s="14" t="s">
        <v>22</v>
      </c>
      <c r="G97" s="16">
        <f t="shared" si="2"/>
        <v>70</v>
      </c>
      <c r="H97" s="16">
        <v>70</v>
      </c>
      <c r="I97" s="16"/>
      <c r="J97" s="16"/>
      <c r="K97" s="29" t="s">
        <v>300</v>
      </c>
      <c r="L97" s="14" t="s">
        <v>49</v>
      </c>
      <c r="M97" s="14" t="s">
        <v>130</v>
      </c>
      <c r="N97" s="28"/>
      <c r="XET97"/>
      <c r="XEU97"/>
    </row>
    <row r="98" s="4" customFormat="1" ht="24" customHeight="1" spans="1:16375">
      <c r="A98" s="14">
        <v>94</v>
      </c>
      <c r="B98" s="14" t="s">
        <v>18</v>
      </c>
      <c r="C98" s="29" t="s">
        <v>325</v>
      </c>
      <c r="D98" s="29" t="s">
        <v>326</v>
      </c>
      <c r="E98" s="29" t="s">
        <v>327</v>
      </c>
      <c r="F98" s="14" t="s">
        <v>42</v>
      </c>
      <c r="G98" s="16">
        <f t="shared" si="2"/>
        <v>11</v>
      </c>
      <c r="H98" s="16">
        <v>11</v>
      </c>
      <c r="I98" s="16"/>
      <c r="J98" s="16"/>
      <c r="K98" s="29" t="s">
        <v>300</v>
      </c>
      <c r="L98" s="14" t="s">
        <v>49</v>
      </c>
      <c r="M98" s="14" t="s">
        <v>326</v>
      </c>
      <c r="N98" s="28"/>
      <c r="XET98"/>
      <c r="XEU98"/>
    </row>
    <row r="99" s="4" customFormat="1" ht="86" customHeight="1" spans="1:16375">
      <c r="A99" s="14">
        <v>95</v>
      </c>
      <c r="B99" s="14" t="s">
        <v>38</v>
      </c>
      <c r="C99" s="18" t="s">
        <v>328</v>
      </c>
      <c r="D99" s="18" t="s">
        <v>329</v>
      </c>
      <c r="E99" s="18" t="s">
        <v>330</v>
      </c>
      <c r="F99" s="14" t="s">
        <v>22</v>
      </c>
      <c r="G99" s="16">
        <f t="shared" si="2"/>
        <v>35</v>
      </c>
      <c r="H99" s="16"/>
      <c r="I99" s="16">
        <v>35</v>
      </c>
      <c r="J99" s="16"/>
      <c r="K99" s="18" t="s">
        <v>272</v>
      </c>
      <c r="L99" s="14" t="s">
        <v>49</v>
      </c>
      <c r="M99" s="14" t="s">
        <v>331</v>
      </c>
      <c r="N99" s="28"/>
      <c r="XET99"/>
      <c r="XEU99"/>
    </row>
    <row r="100" s="4" customFormat="1" ht="29" customHeight="1" spans="1:16375">
      <c r="A100" s="14">
        <v>96</v>
      </c>
      <c r="B100" s="14" t="s">
        <v>38</v>
      </c>
      <c r="C100" s="18" t="s">
        <v>332</v>
      </c>
      <c r="D100" s="18" t="s">
        <v>333</v>
      </c>
      <c r="E100" s="18" t="s">
        <v>334</v>
      </c>
      <c r="F100" s="14" t="s">
        <v>22</v>
      </c>
      <c r="G100" s="16">
        <f t="shared" si="2"/>
        <v>57.8058</v>
      </c>
      <c r="H100" s="16">
        <v>57.8058</v>
      </c>
      <c r="I100" s="16"/>
      <c r="J100" s="16"/>
      <c r="K100" s="18" t="s">
        <v>306</v>
      </c>
      <c r="L100" s="14" t="s">
        <v>49</v>
      </c>
      <c r="M100" s="18" t="s">
        <v>333</v>
      </c>
      <c r="N100" s="28"/>
      <c r="XET100"/>
      <c r="XEU100"/>
    </row>
    <row r="101" s="4" customFormat="1" ht="48" customHeight="1" spans="1:16375">
      <c r="A101" s="14">
        <v>97</v>
      </c>
      <c r="B101" s="14" t="s">
        <v>38</v>
      </c>
      <c r="C101" s="18" t="s">
        <v>335</v>
      </c>
      <c r="D101" s="18" t="s">
        <v>69</v>
      </c>
      <c r="E101" s="18" t="s">
        <v>336</v>
      </c>
      <c r="F101" s="14" t="s">
        <v>22</v>
      </c>
      <c r="G101" s="16">
        <f t="shared" si="2"/>
        <v>3</v>
      </c>
      <c r="H101" s="16"/>
      <c r="I101" s="16">
        <v>3</v>
      </c>
      <c r="J101" s="16"/>
      <c r="K101" s="18" t="s">
        <v>337</v>
      </c>
      <c r="L101" s="14" t="s">
        <v>49</v>
      </c>
      <c r="M101" s="14" t="s">
        <v>70</v>
      </c>
      <c r="N101" s="28"/>
      <c r="XET101"/>
      <c r="XEU101"/>
    </row>
    <row r="102" s="4" customFormat="1" ht="26" customHeight="1" spans="1:16375">
      <c r="A102" s="14">
        <v>98</v>
      </c>
      <c r="B102" s="14" t="s">
        <v>38</v>
      </c>
      <c r="C102" s="18" t="s">
        <v>338</v>
      </c>
      <c r="D102" s="18" t="s">
        <v>339</v>
      </c>
      <c r="E102" s="18" t="s">
        <v>340</v>
      </c>
      <c r="F102" s="14" t="s">
        <v>42</v>
      </c>
      <c r="G102" s="16">
        <f t="shared" si="2"/>
        <v>12.8</v>
      </c>
      <c r="H102" s="16"/>
      <c r="I102" s="16">
        <v>12.8</v>
      </c>
      <c r="J102" s="16"/>
      <c r="K102" s="18" t="s">
        <v>268</v>
      </c>
      <c r="L102" s="14" t="s">
        <v>49</v>
      </c>
      <c r="M102" s="18" t="s">
        <v>339</v>
      </c>
      <c r="N102" s="28"/>
      <c r="XET102"/>
      <c r="XEU102"/>
    </row>
    <row r="103" s="4" customFormat="1" ht="45" customHeight="1" spans="1:16375">
      <c r="A103" s="14">
        <v>99</v>
      </c>
      <c r="B103" s="14" t="s">
        <v>38</v>
      </c>
      <c r="C103" s="18" t="s">
        <v>341</v>
      </c>
      <c r="D103" s="18" t="s">
        <v>339</v>
      </c>
      <c r="E103" s="18" t="s">
        <v>342</v>
      </c>
      <c r="F103" s="14" t="s">
        <v>22</v>
      </c>
      <c r="G103" s="16">
        <f t="shared" si="2"/>
        <v>60</v>
      </c>
      <c r="H103" s="16"/>
      <c r="I103" s="16">
        <v>60</v>
      </c>
      <c r="J103" s="16"/>
      <c r="K103" s="18" t="s">
        <v>268</v>
      </c>
      <c r="L103" s="14" t="s">
        <v>49</v>
      </c>
      <c r="M103" s="18" t="s">
        <v>339</v>
      </c>
      <c r="N103" s="28"/>
      <c r="XET103"/>
      <c r="XEU103"/>
    </row>
    <row r="104" s="4" customFormat="1" ht="42" customHeight="1" spans="1:16375">
      <c r="A104" s="14">
        <v>100</v>
      </c>
      <c r="B104" s="14" t="s">
        <v>38</v>
      </c>
      <c r="C104" s="18" t="s">
        <v>341</v>
      </c>
      <c r="D104" s="18" t="s">
        <v>218</v>
      </c>
      <c r="E104" s="18" t="s">
        <v>343</v>
      </c>
      <c r="F104" s="14" t="s">
        <v>22</v>
      </c>
      <c r="G104" s="16">
        <f t="shared" si="2"/>
        <v>39</v>
      </c>
      <c r="H104" s="16"/>
      <c r="I104" s="16">
        <v>39</v>
      </c>
      <c r="J104" s="16"/>
      <c r="K104" s="18" t="s">
        <v>306</v>
      </c>
      <c r="L104" s="14" t="s">
        <v>49</v>
      </c>
      <c r="M104" s="18" t="s">
        <v>218</v>
      </c>
      <c r="N104" s="28"/>
      <c r="XET104"/>
      <c r="XEU104"/>
    </row>
    <row r="105" s="3" customFormat="1" ht="54" customHeight="1" spans="1:16375">
      <c r="A105" s="14">
        <v>101</v>
      </c>
      <c r="B105" s="10" t="s">
        <v>38</v>
      </c>
      <c r="C105" s="46" t="s">
        <v>344</v>
      </c>
      <c r="D105" s="46" t="s">
        <v>345</v>
      </c>
      <c r="E105" s="46" t="s">
        <v>346</v>
      </c>
      <c r="F105" s="10" t="s">
        <v>42</v>
      </c>
      <c r="G105" s="16">
        <f t="shared" si="2"/>
        <v>75</v>
      </c>
      <c r="H105" s="12">
        <v>75</v>
      </c>
      <c r="I105" s="12"/>
      <c r="J105" s="12"/>
      <c r="K105" s="46" t="s">
        <v>290</v>
      </c>
      <c r="L105" s="10" t="s">
        <v>49</v>
      </c>
      <c r="M105" s="10" t="s">
        <v>347</v>
      </c>
      <c r="N105" s="27"/>
      <c r="XET105"/>
      <c r="XEU105"/>
    </row>
    <row r="106" s="4" customFormat="1" ht="32" customHeight="1" spans="1:16375">
      <c r="A106" s="14">
        <v>102</v>
      </c>
      <c r="B106" s="14" t="s">
        <v>38</v>
      </c>
      <c r="C106" s="18" t="s">
        <v>348</v>
      </c>
      <c r="D106" s="18" t="s">
        <v>349</v>
      </c>
      <c r="E106" s="18" t="s">
        <v>350</v>
      </c>
      <c r="F106" s="14" t="s">
        <v>42</v>
      </c>
      <c r="G106" s="16">
        <f t="shared" si="2"/>
        <v>10</v>
      </c>
      <c r="H106" s="16">
        <v>10</v>
      </c>
      <c r="I106" s="16"/>
      <c r="J106" s="16"/>
      <c r="K106" s="18" t="s">
        <v>290</v>
      </c>
      <c r="L106" s="14" t="s">
        <v>49</v>
      </c>
      <c r="M106" s="14" t="s">
        <v>139</v>
      </c>
      <c r="N106" s="28"/>
      <c r="XET106"/>
      <c r="XEU106"/>
    </row>
    <row r="107" s="4" customFormat="1" ht="64" customHeight="1" spans="1:16375">
      <c r="A107" s="14">
        <v>103</v>
      </c>
      <c r="B107" s="14" t="s">
        <v>38</v>
      </c>
      <c r="C107" s="18" t="s">
        <v>351</v>
      </c>
      <c r="D107" s="18" t="s">
        <v>352</v>
      </c>
      <c r="E107" s="18" t="s">
        <v>353</v>
      </c>
      <c r="F107" s="14" t="s">
        <v>42</v>
      </c>
      <c r="G107" s="16">
        <f t="shared" si="2"/>
        <v>50.46</v>
      </c>
      <c r="H107" s="16"/>
      <c r="I107" s="16">
        <v>50.46</v>
      </c>
      <c r="J107" s="16"/>
      <c r="K107" s="18" t="s">
        <v>290</v>
      </c>
      <c r="L107" s="14" t="s">
        <v>49</v>
      </c>
      <c r="M107" s="14" t="s">
        <v>354</v>
      </c>
      <c r="N107" s="28"/>
      <c r="XET107"/>
      <c r="XEU107"/>
    </row>
    <row r="108" s="4" customFormat="1" ht="37" customHeight="1" spans="1:16375">
      <c r="A108" s="14">
        <v>104</v>
      </c>
      <c r="B108" s="14" t="s">
        <v>26</v>
      </c>
      <c r="C108" s="15" t="s">
        <v>355</v>
      </c>
      <c r="D108" s="15" t="s">
        <v>356</v>
      </c>
      <c r="E108" s="15" t="s">
        <v>357</v>
      </c>
      <c r="F108" s="14" t="s">
        <v>22</v>
      </c>
      <c r="G108" s="16">
        <f t="shared" si="2"/>
        <v>15</v>
      </c>
      <c r="H108" s="19">
        <v>15</v>
      </c>
      <c r="I108" s="19"/>
      <c r="J108" s="16"/>
      <c r="K108" s="15" t="s">
        <v>306</v>
      </c>
      <c r="L108" s="14" t="s">
        <v>49</v>
      </c>
      <c r="M108" s="14" t="s">
        <v>358</v>
      </c>
      <c r="N108" s="28"/>
      <c r="XET108" s="31"/>
      <c r="XEU108" s="31"/>
    </row>
    <row r="109" s="4" customFormat="1" ht="42" customHeight="1" spans="1:16375">
      <c r="A109" s="14">
        <v>105</v>
      </c>
      <c r="B109" s="14" t="s">
        <v>38</v>
      </c>
      <c r="C109" s="18" t="s">
        <v>359</v>
      </c>
      <c r="D109" s="18" t="s">
        <v>293</v>
      </c>
      <c r="E109" s="18" t="s">
        <v>360</v>
      </c>
      <c r="F109" s="14" t="s">
        <v>22</v>
      </c>
      <c r="G109" s="16">
        <f t="shared" si="2"/>
        <v>175</v>
      </c>
      <c r="H109" s="16">
        <v>175</v>
      </c>
      <c r="I109" s="16"/>
      <c r="J109" s="16"/>
      <c r="K109" s="18" t="s">
        <v>361</v>
      </c>
      <c r="L109" s="14" t="s">
        <v>49</v>
      </c>
      <c r="M109" s="14" t="s">
        <v>295</v>
      </c>
      <c r="N109" s="28"/>
      <c r="XET109" s="31"/>
      <c r="XEU109" s="31"/>
    </row>
    <row r="110" s="4" customFormat="1" ht="33" customHeight="1" spans="1:16375">
      <c r="A110" s="14">
        <v>106</v>
      </c>
      <c r="B110" s="14" t="s">
        <v>33</v>
      </c>
      <c r="C110" s="17" t="s">
        <v>362</v>
      </c>
      <c r="D110" s="45" t="s">
        <v>146</v>
      </c>
      <c r="E110" s="17" t="s">
        <v>363</v>
      </c>
      <c r="F110" s="14" t="s">
        <v>22</v>
      </c>
      <c r="G110" s="16">
        <f t="shared" si="2"/>
        <v>7655.8023</v>
      </c>
      <c r="H110" s="16">
        <f>2700+243.63+267+136+1300+2000</f>
        <v>6646.63</v>
      </c>
      <c r="I110" s="16"/>
      <c r="J110" s="16">
        <v>1009.1723</v>
      </c>
      <c r="K110" s="45" t="s">
        <v>361</v>
      </c>
      <c r="L110" s="14" t="s">
        <v>49</v>
      </c>
      <c r="M110" s="14" t="s">
        <v>364</v>
      </c>
      <c r="N110" s="28"/>
      <c r="XET110" s="31"/>
      <c r="XEU110" s="31"/>
    </row>
    <row r="111" s="4" customFormat="1" ht="38" customHeight="1" spans="1:16375">
      <c r="A111" s="14">
        <v>107</v>
      </c>
      <c r="B111" s="14" t="s">
        <v>26</v>
      </c>
      <c r="C111" s="15" t="s">
        <v>365</v>
      </c>
      <c r="D111" s="15" t="s">
        <v>366</v>
      </c>
      <c r="E111" s="15" t="s">
        <v>367</v>
      </c>
      <c r="F111" s="14" t="s">
        <v>22</v>
      </c>
      <c r="G111" s="16">
        <f t="shared" si="2"/>
        <v>6045.77</v>
      </c>
      <c r="H111" s="16">
        <f>1000+764.77+450+531+1300+1000+468</f>
        <v>5513.77</v>
      </c>
      <c r="I111" s="19">
        <v>532</v>
      </c>
      <c r="J111" s="16"/>
      <c r="K111" s="15" t="s">
        <v>361</v>
      </c>
      <c r="L111" s="14" t="s">
        <v>49</v>
      </c>
      <c r="M111" s="14" t="s">
        <v>364</v>
      </c>
      <c r="N111" s="28"/>
      <c r="XET111" s="31"/>
      <c r="XEU111" s="31"/>
    </row>
    <row r="112" s="4" customFormat="1" ht="51" customHeight="1" spans="1:16375">
      <c r="A112" s="14">
        <v>108</v>
      </c>
      <c r="B112" s="14" t="s">
        <v>18</v>
      </c>
      <c r="C112" s="20" t="s">
        <v>368</v>
      </c>
      <c r="D112" s="20" t="s">
        <v>369</v>
      </c>
      <c r="E112" s="20" t="s">
        <v>370</v>
      </c>
      <c r="F112" s="14" t="s">
        <v>22</v>
      </c>
      <c r="G112" s="16">
        <f t="shared" si="2"/>
        <v>2277</v>
      </c>
      <c r="H112" s="16">
        <v>759</v>
      </c>
      <c r="I112" s="16">
        <v>1518</v>
      </c>
      <c r="J112" s="16"/>
      <c r="K112" s="29" t="s">
        <v>361</v>
      </c>
      <c r="L112" s="14" t="s">
        <v>49</v>
      </c>
      <c r="M112" s="14" t="s">
        <v>364</v>
      </c>
      <c r="N112" s="28"/>
      <c r="XET112" s="31"/>
      <c r="XEU112" s="31"/>
    </row>
    <row r="113" s="4" customFormat="1" ht="79" customHeight="1" spans="1:16375">
      <c r="A113" s="14">
        <v>109</v>
      </c>
      <c r="B113" s="14" t="s">
        <v>26</v>
      </c>
      <c r="C113" s="15" t="s">
        <v>371</v>
      </c>
      <c r="D113" s="15" t="s">
        <v>28</v>
      </c>
      <c r="E113" s="47" t="s">
        <v>372</v>
      </c>
      <c r="F113" s="14" t="s">
        <v>42</v>
      </c>
      <c r="G113" s="16">
        <f t="shared" si="2"/>
        <v>19240.11</v>
      </c>
      <c r="H113" s="44">
        <f>1500+222.45</f>
        <v>1722.45</v>
      </c>
      <c r="I113" s="44">
        <f>3286.135655+1306.414345</f>
        <v>4592.55</v>
      </c>
      <c r="J113" s="48">
        <f>19240.11-6315</f>
        <v>12925.11</v>
      </c>
      <c r="K113" s="15" t="s">
        <v>361</v>
      </c>
      <c r="L113" s="14" t="s">
        <v>49</v>
      </c>
      <c r="M113" s="14" t="s">
        <v>373</v>
      </c>
      <c r="N113" s="28"/>
      <c r="XET113"/>
      <c r="XEU113"/>
    </row>
    <row r="114" ht="33" customHeight="1" spans="1:14">
      <c r="A114" s="14"/>
      <c r="B114" s="24"/>
      <c r="C114" s="24"/>
      <c r="D114" s="24"/>
      <c r="E114" s="24"/>
      <c r="F114" s="24"/>
      <c r="G114" s="39">
        <f t="shared" ref="G114:J114" si="3">SUM(G5:G113)</f>
        <v>45407.434</v>
      </c>
      <c r="H114" s="39">
        <f t="shared" si="3"/>
        <v>18771.6858</v>
      </c>
      <c r="I114" s="39">
        <f t="shared" si="3"/>
        <v>12701.4659</v>
      </c>
      <c r="J114" s="39">
        <f t="shared" si="3"/>
        <v>13934.2823</v>
      </c>
      <c r="K114" s="24"/>
      <c r="L114" s="24"/>
      <c r="M114" s="24"/>
      <c r="N114" s="24"/>
    </row>
  </sheetData>
  <autoFilter ref="A1:N114">
    <extLst/>
  </autoFilter>
  <mergeCells count="11">
    <mergeCell ref="A2:N2"/>
    <mergeCell ref="G3:J3"/>
    <mergeCell ref="L3:M3"/>
    <mergeCell ref="A3:A4"/>
    <mergeCell ref="B3:B4"/>
    <mergeCell ref="C3:C4"/>
    <mergeCell ref="D3:D4"/>
    <mergeCell ref="E3:E4"/>
    <mergeCell ref="F3:F4"/>
    <mergeCell ref="K3:K4"/>
    <mergeCell ref="N3:N4"/>
  </mergeCells>
  <dataValidations count="3">
    <dataValidation type="list" allowBlank="1" showInputMessage="1" showErrorMessage="1" sqref="B5 B6 B7 B13 B55 B56 B57 B58 B59 B70 B71 B76 B77 B78 B79 B80 B89 B90 B91 B94 B95 B96 B97 B98 B105 B106 B107 B108 B109 B110 B111 B112 B113 B8:B12 B14:B54 B60:B69 B72:B73 B74:B75 B81:B88 B92:B93 B99:B101 B102:B104">
      <formula1>"2016年,2017年,2018年,2019年,2020年"</formula1>
    </dataValidation>
    <dataValidation type="list" allowBlank="1" showInputMessage="1" showErrorMessage="1" sqref="F5 F6 F7 F13 F14 F55 F56 F57 F58 F59 F70 F71 F74 F75 F76 F77 F80 F89 F90 F91 F94 F95 F96 F97 F98 F99 F105 F106 F107 F108 F109 F110 F111 F112 F113 F8:F12 F15:F54 F60:F69 F72:F73 F78:F79 F81:F82 F83:F88 F92:F93 F100:F101 F102:F104">
      <formula1>"基础设施类,公共服务类,产业发展类,易地扶贫搬迁类"</formula1>
    </dataValidation>
    <dataValidation type="list" allowBlank="1" showInputMessage="1" showErrorMessage="1" sqref="L5 L6 L7 L13 L55 L56 L57 L58 L59 L60 L70 L71 L74 L75 L76 L77 L80 L81 L89 L90 L91 L94 L95 L96 L97 L98 L101 L105 L106 L8:L12 L14:L54 L61:L63 L64:L66 L67:L69 L72:L73 L78:L79 L82:L88 L92:L93 L99:L100 L102:L104 L107:L113">
      <formula1>"县级,行业部门,乡镇,村级,其他"</formula1>
    </dataValidation>
  </dataValidations>
  <pageMargins left="0.590277777777778" right="0.590277777777778" top="0.747916666666667" bottom="0.747916666666667"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9"/>
  <sheetViews>
    <sheetView workbookViewId="0">
      <selection activeCell="G9" sqref="G9"/>
    </sheetView>
  </sheetViews>
  <sheetFormatPr defaultColWidth="9" defaultRowHeight="13.5"/>
  <cols>
    <col min="1" max="1" width="5.625" customWidth="1"/>
    <col min="2" max="2" width="7.5" customWidth="1"/>
    <col min="3" max="3" width="14.125" customWidth="1"/>
    <col min="5" max="5" width="24.25" customWidth="1"/>
    <col min="6" max="6" width="9.875" customWidth="1"/>
    <col min="7" max="7" width="11.125"/>
    <col min="8" max="8" width="9.375"/>
    <col min="9" max="9" width="8" customWidth="1"/>
    <col min="10" max="10" width="9.625" customWidth="1"/>
    <col min="11" max="11" width="6.75" customWidth="1"/>
    <col min="12" max="12" width="5.5" customWidth="1"/>
    <col min="13" max="13" width="7.375" customWidth="1"/>
    <col min="14" max="14" width="7.5" customWidth="1"/>
  </cols>
  <sheetData>
    <row r="1" ht="18.75" spans="1:14">
      <c r="A1" s="5" t="s">
        <v>0</v>
      </c>
      <c r="B1" s="6"/>
      <c r="C1" s="1"/>
      <c r="D1" s="1"/>
      <c r="E1" s="1"/>
      <c r="F1" s="1"/>
      <c r="G1" s="1"/>
      <c r="H1" s="1"/>
      <c r="I1" s="1"/>
      <c r="J1" s="1"/>
      <c r="K1" s="1"/>
      <c r="L1" s="1"/>
      <c r="M1" s="1"/>
      <c r="N1" s="1"/>
    </row>
    <row r="2" ht="25.5" spans="1:14">
      <c r="A2" s="33" t="s">
        <v>44</v>
      </c>
      <c r="B2" s="34"/>
      <c r="C2" s="34"/>
      <c r="D2" s="34"/>
      <c r="E2" s="34"/>
      <c r="F2" s="34"/>
      <c r="G2" s="34"/>
      <c r="H2" s="34"/>
      <c r="I2" s="34"/>
      <c r="J2" s="34"/>
      <c r="K2" s="34"/>
      <c r="L2" s="34"/>
      <c r="M2" s="34"/>
      <c r="N2" s="34"/>
    </row>
    <row r="3" ht="12" customHeight="1" spans="1:14">
      <c r="A3" s="40"/>
      <c r="B3" s="34"/>
      <c r="C3" s="34"/>
      <c r="D3" s="34"/>
      <c r="E3" s="34"/>
      <c r="F3" s="34"/>
      <c r="G3" s="34"/>
      <c r="H3" s="34"/>
      <c r="I3" s="34"/>
      <c r="J3" s="34"/>
      <c r="K3" s="34"/>
      <c r="L3" s="34"/>
      <c r="M3" s="34"/>
      <c r="N3" s="34"/>
    </row>
    <row r="4" ht="30" customHeight="1" spans="1:14">
      <c r="A4" s="9" t="s">
        <v>2</v>
      </c>
      <c r="B4" s="9" t="s">
        <v>3</v>
      </c>
      <c r="C4" s="9" t="s">
        <v>4</v>
      </c>
      <c r="D4" s="35" t="s">
        <v>5</v>
      </c>
      <c r="E4" s="35" t="s">
        <v>6</v>
      </c>
      <c r="F4" s="9" t="s">
        <v>7</v>
      </c>
      <c r="G4" s="9" t="s">
        <v>8</v>
      </c>
      <c r="H4" s="9"/>
      <c r="I4" s="9"/>
      <c r="J4" s="9"/>
      <c r="K4" s="35" t="s">
        <v>9</v>
      </c>
      <c r="L4" s="9" t="s">
        <v>10</v>
      </c>
      <c r="M4" s="26"/>
      <c r="N4" s="9" t="s">
        <v>11</v>
      </c>
    </row>
    <row r="5" ht="51" customHeight="1" spans="1:14">
      <c r="A5" s="9"/>
      <c r="B5" s="9"/>
      <c r="C5" s="9"/>
      <c r="D5" s="36"/>
      <c r="E5" s="36"/>
      <c r="F5" s="9"/>
      <c r="G5" s="9" t="s">
        <v>12</v>
      </c>
      <c r="H5" s="9" t="s">
        <v>13</v>
      </c>
      <c r="I5" s="9" t="s">
        <v>14</v>
      </c>
      <c r="J5" s="9" t="s">
        <v>374</v>
      </c>
      <c r="K5" s="36"/>
      <c r="L5" s="9" t="s">
        <v>16</v>
      </c>
      <c r="M5" s="9" t="s">
        <v>17</v>
      </c>
      <c r="N5" s="9"/>
    </row>
    <row r="6" s="4" customFormat="1" ht="33" customHeight="1" spans="1:16375">
      <c r="A6" s="14">
        <v>1</v>
      </c>
      <c r="B6" s="14" t="s">
        <v>26</v>
      </c>
      <c r="C6" s="15" t="s">
        <v>375</v>
      </c>
      <c r="D6" s="15" t="s">
        <v>268</v>
      </c>
      <c r="E6" s="23" t="s">
        <v>376</v>
      </c>
      <c r="F6" s="14" t="s">
        <v>42</v>
      </c>
      <c r="G6" s="16">
        <v>167.5481</v>
      </c>
      <c r="H6" s="19">
        <v>167.5481</v>
      </c>
      <c r="I6" s="19"/>
      <c r="J6" s="16"/>
      <c r="K6" s="15" t="s">
        <v>268</v>
      </c>
      <c r="L6" s="14" t="s">
        <v>377</v>
      </c>
      <c r="M6" s="15" t="s">
        <v>268</v>
      </c>
      <c r="N6" s="28"/>
      <c r="XET6"/>
      <c r="XEU6"/>
    </row>
    <row r="7" ht="90" customHeight="1" spans="1:14">
      <c r="A7" s="14">
        <v>2</v>
      </c>
      <c r="B7" s="14" t="s">
        <v>38</v>
      </c>
      <c r="C7" s="17" t="s">
        <v>378</v>
      </c>
      <c r="D7" s="17" t="s">
        <v>379</v>
      </c>
      <c r="E7" s="17" t="s">
        <v>380</v>
      </c>
      <c r="F7" s="14" t="s">
        <v>42</v>
      </c>
      <c r="G7" s="16">
        <v>289.977</v>
      </c>
      <c r="H7" s="16">
        <v>289.977</v>
      </c>
      <c r="I7" s="16"/>
      <c r="J7" s="16"/>
      <c r="K7" s="17" t="s">
        <v>337</v>
      </c>
      <c r="L7" s="14" t="s">
        <v>377</v>
      </c>
      <c r="M7" s="14" t="s">
        <v>337</v>
      </c>
      <c r="N7" s="28"/>
    </row>
    <row r="8" customFormat="1" ht="33" customHeight="1" spans="1:14">
      <c r="A8" s="14">
        <v>3</v>
      </c>
      <c r="B8" s="14" t="s">
        <v>18</v>
      </c>
      <c r="C8" s="20" t="s">
        <v>381</v>
      </c>
      <c r="D8" s="29" t="s">
        <v>382</v>
      </c>
      <c r="E8" s="37" t="s">
        <v>383</v>
      </c>
      <c r="F8" s="14" t="s">
        <v>299</v>
      </c>
      <c r="G8" s="16">
        <v>200</v>
      </c>
      <c r="H8" s="16"/>
      <c r="I8" s="16">
        <v>200</v>
      </c>
      <c r="J8" s="16"/>
      <c r="K8" s="29" t="s">
        <v>48</v>
      </c>
      <c r="L8" s="14" t="s">
        <v>377</v>
      </c>
      <c r="M8" s="14" t="s">
        <v>37</v>
      </c>
      <c r="N8" s="14"/>
    </row>
    <row r="9" ht="26" customHeight="1" spans="1:14">
      <c r="A9" s="38"/>
      <c r="B9" s="38"/>
      <c r="C9" s="38"/>
      <c r="D9" s="38"/>
      <c r="E9" s="38"/>
      <c r="F9" s="38"/>
      <c r="G9" s="39">
        <f t="shared" ref="G9:I9" si="0">SUM(G6:G8)</f>
        <v>657.5251</v>
      </c>
      <c r="H9" s="39">
        <f t="shared" si="0"/>
        <v>457.5251</v>
      </c>
      <c r="I9" s="39">
        <f t="shared" si="0"/>
        <v>200</v>
      </c>
      <c r="J9" s="39"/>
      <c r="K9" s="38"/>
      <c r="L9" s="38"/>
      <c r="M9" s="38"/>
      <c r="N9" s="38"/>
    </row>
  </sheetData>
  <mergeCells count="11">
    <mergeCell ref="A2:N2"/>
    <mergeCell ref="G4:J4"/>
    <mergeCell ref="L4:M4"/>
    <mergeCell ref="A4:A5"/>
    <mergeCell ref="B4:B5"/>
    <mergeCell ref="C4:C5"/>
    <mergeCell ref="D4:D5"/>
    <mergeCell ref="E4:E5"/>
    <mergeCell ref="F4:F5"/>
    <mergeCell ref="K4:K5"/>
    <mergeCell ref="N4:N5"/>
  </mergeCells>
  <dataValidations count="3">
    <dataValidation type="list" allowBlank="1" showInputMessage="1" showErrorMessage="1" sqref="B6 B7 B8">
      <formula1>"2016年,2017年,2018年,2019年,2020年"</formula1>
    </dataValidation>
    <dataValidation type="list" allowBlank="1" showInputMessage="1" showErrorMessage="1" sqref="F6 F7 F8">
      <formula1>"基础设施类,公共服务类,产业发展类,易地扶贫搬迁类"</formula1>
    </dataValidation>
    <dataValidation type="list" allowBlank="1" showInputMessage="1" showErrorMessage="1" sqref="L6 L7 L8">
      <formula1>"县级,行业部门,乡镇,村级,其他"</formula1>
    </dataValidation>
  </dataValidations>
  <printOptions horizontalCentered="1"/>
  <pageMargins left="0.590277777777778" right="0.590277777777778" top="0.707638888888889" bottom="0.786805555555556" header="0.5" footer="0.5"/>
  <pageSetup paperSize="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G8" sqref="G8"/>
    </sheetView>
  </sheetViews>
  <sheetFormatPr defaultColWidth="9" defaultRowHeight="13.5" outlineLevelRow="7"/>
  <cols>
    <col min="1" max="1" width="5.375" customWidth="1"/>
    <col min="2" max="2" width="6.375" customWidth="1"/>
    <col min="3" max="3" width="12.75" customWidth="1"/>
    <col min="4" max="4" width="10.875" customWidth="1"/>
    <col min="5" max="5" width="28.25" customWidth="1"/>
    <col min="6" max="6" width="11.375" customWidth="1"/>
    <col min="7" max="7" width="7.25" customWidth="1"/>
    <col min="8" max="8" width="7" customWidth="1"/>
    <col min="9" max="9" width="10.375"/>
    <col min="10" max="10" width="5.25" customWidth="1"/>
    <col min="11" max="11" width="6.125" customWidth="1"/>
    <col min="12" max="12" width="4.625" customWidth="1"/>
    <col min="13" max="13" width="6.375" customWidth="1"/>
  </cols>
  <sheetData>
    <row r="1" ht="18.75" spans="1:14">
      <c r="A1" s="32" t="s">
        <v>0</v>
      </c>
      <c r="B1" s="6"/>
      <c r="C1" s="1"/>
      <c r="D1" s="1"/>
      <c r="E1" s="1"/>
      <c r="F1" s="1"/>
      <c r="G1" s="1"/>
      <c r="H1" s="1"/>
      <c r="I1" s="1"/>
      <c r="J1" s="1"/>
      <c r="K1" s="1"/>
      <c r="L1" s="1"/>
      <c r="M1" s="1"/>
      <c r="N1" s="1"/>
    </row>
    <row r="2" ht="25.5" spans="1:14">
      <c r="A2" s="33" t="s">
        <v>44</v>
      </c>
      <c r="B2" s="34"/>
      <c r="C2" s="34"/>
      <c r="D2" s="34"/>
      <c r="E2" s="34"/>
      <c r="F2" s="34"/>
      <c r="G2" s="34"/>
      <c r="H2" s="34"/>
      <c r="I2" s="34"/>
      <c r="J2" s="34"/>
      <c r="K2" s="34"/>
      <c r="L2" s="34"/>
      <c r="M2" s="34"/>
      <c r="N2" s="34"/>
    </row>
    <row r="3" ht="28" customHeight="1" spans="1:14">
      <c r="A3" s="9" t="s">
        <v>2</v>
      </c>
      <c r="B3" s="9" t="s">
        <v>3</v>
      </c>
      <c r="C3" s="9" t="s">
        <v>4</v>
      </c>
      <c r="D3" s="35" t="s">
        <v>5</v>
      </c>
      <c r="E3" s="35" t="s">
        <v>6</v>
      </c>
      <c r="F3" s="9" t="s">
        <v>7</v>
      </c>
      <c r="G3" s="9" t="s">
        <v>8</v>
      </c>
      <c r="H3" s="9"/>
      <c r="I3" s="9"/>
      <c r="J3" s="9"/>
      <c r="K3" s="35" t="s">
        <v>9</v>
      </c>
      <c r="L3" s="9" t="s">
        <v>10</v>
      </c>
      <c r="M3" s="26"/>
      <c r="N3" s="9" t="s">
        <v>11</v>
      </c>
    </row>
    <row r="4" ht="48" customHeight="1" spans="1:14">
      <c r="A4" s="9"/>
      <c r="B4" s="9"/>
      <c r="C4" s="9"/>
      <c r="D4" s="36"/>
      <c r="E4" s="36"/>
      <c r="F4" s="9"/>
      <c r="G4" s="9" t="s">
        <v>12</v>
      </c>
      <c r="H4" s="9" t="s">
        <v>13</v>
      </c>
      <c r="I4" s="9" t="s">
        <v>14</v>
      </c>
      <c r="J4" s="9" t="s">
        <v>15</v>
      </c>
      <c r="K4" s="36"/>
      <c r="L4" s="9" t="s">
        <v>16</v>
      </c>
      <c r="M4" s="9" t="s">
        <v>17</v>
      </c>
      <c r="N4" s="9"/>
    </row>
    <row r="5" ht="105" customHeight="1" spans="1:14">
      <c r="A5" s="14">
        <v>1</v>
      </c>
      <c r="B5" s="14" t="s">
        <v>38</v>
      </c>
      <c r="C5" s="18" t="s">
        <v>384</v>
      </c>
      <c r="D5" s="18" t="s">
        <v>385</v>
      </c>
      <c r="E5" s="18" t="s">
        <v>386</v>
      </c>
      <c r="F5" s="14" t="s">
        <v>299</v>
      </c>
      <c r="G5" s="16">
        <v>40.523651</v>
      </c>
      <c r="H5" s="16"/>
      <c r="I5" s="16">
        <v>40.523651</v>
      </c>
      <c r="J5" s="14"/>
      <c r="K5" s="18" t="s">
        <v>387</v>
      </c>
      <c r="L5" s="14" t="s">
        <v>388</v>
      </c>
      <c r="M5" s="18" t="s">
        <v>387</v>
      </c>
      <c r="N5" s="28"/>
    </row>
    <row r="6" ht="42" customHeight="1" spans="1:14">
      <c r="A6" s="14">
        <v>2</v>
      </c>
      <c r="B6" s="14" t="s">
        <v>18</v>
      </c>
      <c r="C6" s="20" t="s">
        <v>389</v>
      </c>
      <c r="D6" s="20" t="s">
        <v>390</v>
      </c>
      <c r="E6" s="29" t="s">
        <v>391</v>
      </c>
      <c r="F6" s="14" t="s">
        <v>42</v>
      </c>
      <c r="G6" s="16">
        <v>25</v>
      </c>
      <c r="H6" s="16"/>
      <c r="I6" s="16">
        <v>25</v>
      </c>
      <c r="J6" s="14"/>
      <c r="K6" s="29" t="s">
        <v>48</v>
      </c>
      <c r="L6" s="14" t="s">
        <v>388</v>
      </c>
      <c r="M6" s="20" t="s">
        <v>48</v>
      </c>
      <c r="N6" s="28"/>
    </row>
    <row r="7" ht="33" customHeight="1" spans="1:14">
      <c r="A7" s="14">
        <v>3</v>
      </c>
      <c r="B7" s="14" t="s">
        <v>18</v>
      </c>
      <c r="C7" s="20" t="s">
        <v>392</v>
      </c>
      <c r="D7" s="37" t="s">
        <v>393</v>
      </c>
      <c r="E7" s="37" t="s">
        <v>394</v>
      </c>
      <c r="F7" s="14" t="s">
        <v>42</v>
      </c>
      <c r="G7" s="16">
        <v>31</v>
      </c>
      <c r="H7" s="16"/>
      <c r="I7" s="16">
        <v>31</v>
      </c>
      <c r="J7" s="14"/>
      <c r="K7" s="29" t="s">
        <v>48</v>
      </c>
      <c r="L7" s="14" t="s">
        <v>388</v>
      </c>
      <c r="M7" s="14" t="s">
        <v>48</v>
      </c>
      <c r="N7" s="28"/>
    </row>
    <row r="8" ht="31" customHeight="1" spans="1:14">
      <c r="A8" s="38" t="s">
        <v>12</v>
      </c>
      <c r="B8" s="24"/>
      <c r="C8" s="24"/>
      <c r="D8" s="24"/>
      <c r="E8" s="24"/>
      <c r="F8" s="24"/>
      <c r="G8" s="39">
        <f>SUM(G5:G7)</f>
        <v>96.523651</v>
      </c>
      <c r="H8" s="39"/>
      <c r="I8" s="39">
        <f>SUM(I5:I7)</f>
        <v>96.523651</v>
      </c>
      <c r="J8" s="24"/>
      <c r="K8" s="24"/>
      <c r="L8" s="24"/>
      <c r="M8" s="24"/>
      <c r="N8" s="24"/>
    </row>
  </sheetData>
  <mergeCells count="11">
    <mergeCell ref="A2:N2"/>
    <mergeCell ref="G3:J3"/>
    <mergeCell ref="L3:M3"/>
    <mergeCell ref="A3:A4"/>
    <mergeCell ref="B3:B4"/>
    <mergeCell ref="C3:C4"/>
    <mergeCell ref="D3:D4"/>
    <mergeCell ref="E3:E4"/>
    <mergeCell ref="F3:F4"/>
    <mergeCell ref="K3:K4"/>
    <mergeCell ref="N3:N4"/>
  </mergeCells>
  <dataValidations count="3">
    <dataValidation type="list" allowBlank="1" showInputMessage="1" showErrorMessage="1" sqref="B5 B6 B7">
      <formula1>"2016年,2017年,2018年,2019年,2020年"</formula1>
    </dataValidation>
    <dataValidation type="list" allowBlank="1" showInputMessage="1" showErrorMessage="1" sqref="F5 F6 F7">
      <formula1>"基础设施类,公共服务类,产业发展类,易地扶贫搬迁类"</formula1>
    </dataValidation>
    <dataValidation type="list" allowBlank="1" showInputMessage="1" showErrorMessage="1" sqref="L5 L6 L7">
      <formula1>"县级,行业部门,乡镇,村级,其他"</formula1>
    </dataValidation>
  </dataValidation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7"/>
  <sheetViews>
    <sheetView tabSelected="1" topLeftCell="A13" workbookViewId="0">
      <selection activeCell="R17" sqref="R17"/>
    </sheetView>
  </sheetViews>
  <sheetFormatPr defaultColWidth="9" defaultRowHeight="13.5"/>
  <cols>
    <col min="1" max="1" width="5" customWidth="1"/>
    <col min="2" max="2" width="6.5" customWidth="1"/>
    <col min="3" max="3" width="13.5" customWidth="1"/>
    <col min="4" max="4" width="9.25" customWidth="1"/>
    <col min="5" max="5" width="25" customWidth="1"/>
    <col min="6" max="6" width="6.625" customWidth="1"/>
    <col min="7" max="7" width="9.375" customWidth="1"/>
    <col min="8" max="8" width="9" customWidth="1"/>
    <col min="9" max="9" width="7.625" customWidth="1"/>
    <col min="10" max="10" width="9" customWidth="1"/>
    <col min="11" max="11" width="7.375" customWidth="1"/>
    <col min="13" max="13" width="13.75" customWidth="1"/>
    <col min="14" max="14" width="6.125" customWidth="1"/>
  </cols>
  <sheetData>
    <row r="1" ht="18.75" spans="1:14">
      <c r="A1" s="5" t="s">
        <v>0</v>
      </c>
      <c r="B1" s="6"/>
      <c r="C1" s="1"/>
      <c r="D1" s="1"/>
      <c r="E1" s="1"/>
      <c r="F1" s="1"/>
      <c r="G1" s="1"/>
      <c r="H1" s="1"/>
      <c r="I1" s="1"/>
      <c r="J1" s="1"/>
      <c r="K1" s="1"/>
      <c r="L1" s="1"/>
      <c r="M1" s="1"/>
      <c r="N1" s="1"/>
    </row>
    <row r="2" s="1" customFormat="1" ht="42" customHeight="1" spans="1:16375">
      <c r="A2" s="7" t="s">
        <v>44</v>
      </c>
      <c r="B2" s="8"/>
      <c r="C2" s="8"/>
      <c r="D2" s="8"/>
      <c r="E2" s="8"/>
      <c r="F2" s="8"/>
      <c r="G2" s="8"/>
      <c r="H2" s="8"/>
      <c r="I2" s="8"/>
      <c r="J2" s="8"/>
      <c r="K2" s="8"/>
      <c r="L2" s="8"/>
      <c r="M2" s="8"/>
      <c r="N2" s="8"/>
      <c r="XET2"/>
      <c r="XEU2"/>
    </row>
    <row r="3" s="2" customFormat="1" ht="30" customHeight="1" spans="1:16375">
      <c r="A3" s="9" t="s">
        <v>2</v>
      </c>
      <c r="B3" s="9" t="s">
        <v>3</v>
      </c>
      <c r="C3" s="9" t="s">
        <v>4</v>
      </c>
      <c r="D3" s="9" t="s">
        <v>5</v>
      </c>
      <c r="E3" s="9" t="s">
        <v>6</v>
      </c>
      <c r="F3" s="9" t="s">
        <v>395</v>
      </c>
      <c r="G3" s="9" t="s">
        <v>8</v>
      </c>
      <c r="H3" s="9"/>
      <c r="I3" s="9"/>
      <c r="J3" s="9"/>
      <c r="K3" s="9" t="s">
        <v>9</v>
      </c>
      <c r="L3" s="9" t="s">
        <v>10</v>
      </c>
      <c r="M3" s="26"/>
      <c r="N3" s="9" t="s">
        <v>11</v>
      </c>
      <c r="XET3"/>
      <c r="XEU3"/>
    </row>
    <row r="4" s="2" customFormat="1" ht="35" customHeight="1" spans="1:16375">
      <c r="A4" s="9"/>
      <c r="B4" s="9"/>
      <c r="C4" s="9"/>
      <c r="D4" s="9"/>
      <c r="E4" s="9"/>
      <c r="F4" s="9"/>
      <c r="G4" s="9" t="s">
        <v>12</v>
      </c>
      <c r="H4" s="9" t="s">
        <v>13</v>
      </c>
      <c r="I4" s="9" t="s">
        <v>14</v>
      </c>
      <c r="J4" s="9" t="s">
        <v>396</v>
      </c>
      <c r="K4" s="9"/>
      <c r="L4" s="9" t="s">
        <v>16</v>
      </c>
      <c r="M4" s="9" t="s">
        <v>17</v>
      </c>
      <c r="N4" s="9"/>
      <c r="XET4"/>
      <c r="XEU4"/>
    </row>
    <row r="5" s="3" customFormat="1" ht="73" customHeight="1" spans="1:16375">
      <c r="A5" s="10">
        <v>1</v>
      </c>
      <c r="B5" s="10" t="s">
        <v>33</v>
      </c>
      <c r="C5" s="11" t="s">
        <v>397</v>
      </c>
      <c r="D5" s="11" t="s">
        <v>398</v>
      </c>
      <c r="E5" s="11" t="s">
        <v>399</v>
      </c>
      <c r="F5" s="10" t="s">
        <v>22</v>
      </c>
      <c r="G5" s="12">
        <v>433</v>
      </c>
      <c r="H5" s="13">
        <v>433</v>
      </c>
      <c r="I5" s="12"/>
      <c r="J5" s="12"/>
      <c r="K5" s="11" t="s">
        <v>400</v>
      </c>
      <c r="L5" s="10" t="s">
        <v>24</v>
      </c>
      <c r="M5" s="10" t="s">
        <v>400</v>
      </c>
      <c r="N5" s="27"/>
      <c r="XET5" s="30"/>
      <c r="XEU5" s="30"/>
    </row>
    <row r="6" s="4" customFormat="1" ht="45" customHeight="1" spans="1:16375">
      <c r="A6" s="10">
        <v>2</v>
      </c>
      <c r="B6" s="14" t="s">
        <v>26</v>
      </c>
      <c r="C6" s="15" t="s">
        <v>401</v>
      </c>
      <c r="D6" s="15" t="s">
        <v>402</v>
      </c>
      <c r="E6" s="15" t="s">
        <v>403</v>
      </c>
      <c r="F6" s="14" t="s">
        <v>22</v>
      </c>
      <c r="G6" s="16">
        <v>10</v>
      </c>
      <c r="H6" s="16"/>
      <c r="I6" s="19">
        <v>10</v>
      </c>
      <c r="J6" s="16"/>
      <c r="K6" s="15" t="s">
        <v>404</v>
      </c>
      <c r="L6" s="14" t="s">
        <v>24</v>
      </c>
      <c r="M6" s="14" t="s">
        <v>405</v>
      </c>
      <c r="N6" s="28"/>
      <c r="XET6"/>
      <c r="XEU6"/>
    </row>
    <row r="7" s="4" customFormat="1" ht="49" customHeight="1" spans="1:16375">
      <c r="A7" s="10">
        <v>3</v>
      </c>
      <c r="B7" s="14" t="s">
        <v>18</v>
      </c>
      <c r="C7" s="17" t="s">
        <v>406</v>
      </c>
      <c r="D7" s="17" t="s">
        <v>407</v>
      </c>
      <c r="E7" s="17" t="s">
        <v>408</v>
      </c>
      <c r="F7" s="14" t="s">
        <v>22</v>
      </c>
      <c r="G7" s="16">
        <v>10</v>
      </c>
      <c r="H7" s="16"/>
      <c r="I7" s="16">
        <v>10</v>
      </c>
      <c r="J7" s="16"/>
      <c r="K7" s="17" t="s">
        <v>404</v>
      </c>
      <c r="L7" s="14" t="s">
        <v>24</v>
      </c>
      <c r="M7" s="14" t="s">
        <v>409</v>
      </c>
      <c r="N7" s="28"/>
      <c r="XET7"/>
      <c r="XEU7"/>
    </row>
    <row r="8" s="4" customFormat="1" ht="45" customHeight="1" spans="1:16375">
      <c r="A8" s="10">
        <v>4</v>
      </c>
      <c r="B8" s="14" t="s">
        <v>38</v>
      </c>
      <c r="C8" s="18" t="s">
        <v>410</v>
      </c>
      <c r="D8" s="18" t="s">
        <v>411</v>
      </c>
      <c r="E8" s="18" t="s">
        <v>412</v>
      </c>
      <c r="F8" s="14" t="s">
        <v>22</v>
      </c>
      <c r="G8" s="16">
        <v>18</v>
      </c>
      <c r="H8" s="16"/>
      <c r="I8" s="16">
        <v>18</v>
      </c>
      <c r="J8" s="16"/>
      <c r="K8" s="18" t="s">
        <v>404</v>
      </c>
      <c r="L8" s="14" t="s">
        <v>24</v>
      </c>
      <c r="M8" s="14" t="s">
        <v>405</v>
      </c>
      <c r="N8" s="28"/>
      <c r="XET8"/>
      <c r="XEU8"/>
    </row>
    <row r="9" s="4" customFormat="1" ht="45" customHeight="1" spans="1:16375">
      <c r="A9" s="10">
        <v>5</v>
      </c>
      <c r="B9" s="14" t="s">
        <v>26</v>
      </c>
      <c r="C9" s="15" t="s">
        <v>413</v>
      </c>
      <c r="D9" s="15" t="s">
        <v>414</v>
      </c>
      <c r="E9" s="15" t="s">
        <v>415</v>
      </c>
      <c r="F9" s="14" t="s">
        <v>22</v>
      </c>
      <c r="G9" s="16">
        <v>70</v>
      </c>
      <c r="H9" s="19">
        <v>70</v>
      </c>
      <c r="I9" s="19"/>
      <c r="J9" s="16"/>
      <c r="K9" s="15" t="s">
        <v>272</v>
      </c>
      <c r="L9" s="14" t="s">
        <v>24</v>
      </c>
      <c r="M9" s="14" t="s">
        <v>414</v>
      </c>
      <c r="N9" s="28"/>
      <c r="XET9"/>
      <c r="XEU9"/>
    </row>
    <row r="10" s="4" customFormat="1" ht="33" customHeight="1" spans="1:16375">
      <c r="A10" s="10">
        <v>6</v>
      </c>
      <c r="B10" s="14" t="s">
        <v>26</v>
      </c>
      <c r="C10" s="15" t="s">
        <v>416</v>
      </c>
      <c r="D10" s="15" t="s">
        <v>417</v>
      </c>
      <c r="E10" s="15" t="s">
        <v>418</v>
      </c>
      <c r="F10" s="14" t="s">
        <v>299</v>
      </c>
      <c r="G10" s="16">
        <v>122</v>
      </c>
      <c r="H10" s="16"/>
      <c r="I10" s="19">
        <v>122</v>
      </c>
      <c r="J10" s="16"/>
      <c r="K10" s="15" t="s">
        <v>419</v>
      </c>
      <c r="L10" s="14" t="s">
        <v>24</v>
      </c>
      <c r="M10" s="14" t="s">
        <v>420</v>
      </c>
      <c r="N10" s="28"/>
      <c r="XET10"/>
      <c r="XEU10"/>
    </row>
    <row r="11" s="4" customFormat="1" ht="70" customHeight="1" spans="1:16375">
      <c r="A11" s="10">
        <v>7</v>
      </c>
      <c r="B11" s="14" t="s">
        <v>18</v>
      </c>
      <c r="C11" s="20" t="s">
        <v>421</v>
      </c>
      <c r="D11" s="20" t="s">
        <v>422</v>
      </c>
      <c r="E11" s="20" t="s">
        <v>423</v>
      </c>
      <c r="F11" s="14" t="s">
        <v>22</v>
      </c>
      <c r="G11" s="16">
        <v>171</v>
      </c>
      <c r="H11" s="16"/>
      <c r="I11" s="16">
        <v>171</v>
      </c>
      <c r="J11" s="16"/>
      <c r="K11" s="29" t="s">
        <v>240</v>
      </c>
      <c r="L11" s="14" t="s">
        <v>24</v>
      </c>
      <c r="M11" s="14" t="s">
        <v>424</v>
      </c>
      <c r="N11" s="28"/>
      <c r="XET11"/>
      <c r="XEU11"/>
    </row>
    <row r="12" s="4" customFormat="1" ht="64" customHeight="1" spans="1:16375">
      <c r="A12" s="10">
        <v>8</v>
      </c>
      <c r="B12" s="14" t="s">
        <v>18</v>
      </c>
      <c r="C12" s="20" t="s">
        <v>421</v>
      </c>
      <c r="D12" s="20" t="s">
        <v>425</v>
      </c>
      <c r="E12" s="20" t="s">
        <v>426</v>
      </c>
      <c r="F12" s="14" t="s">
        <v>22</v>
      </c>
      <c r="G12" s="16">
        <v>81</v>
      </c>
      <c r="H12" s="16"/>
      <c r="I12" s="16">
        <v>81</v>
      </c>
      <c r="J12" s="16"/>
      <c r="K12" s="29" t="s">
        <v>240</v>
      </c>
      <c r="L12" s="14" t="s">
        <v>24</v>
      </c>
      <c r="M12" s="14" t="s">
        <v>427</v>
      </c>
      <c r="N12" s="28"/>
      <c r="XET12"/>
      <c r="XEU12"/>
    </row>
    <row r="13" s="4" customFormat="1" ht="153" customHeight="1" spans="1:16375">
      <c r="A13" s="10">
        <v>9</v>
      </c>
      <c r="B13" s="14" t="s">
        <v>38</v>
      </c>
      <c r="C13" s="14" t="s">
        <v>428</v>
      </c>
      <c r="D13" s="14" t="s">
        <v>429</v>
      </c>
      <c r="E13" s="21" t="s">
        <v>430</v>
      </c>
      <c r="F13" s="14" t="s">
        <v>22</v>
      </c>
      <c r="G13" s="16">
        <v>30.5</v>
      </c>
      <c r="H13" s="16"/>
      <c r="I13" s="16">
        <v>30.5</v>
      </c>
      <c r="J13" s="16"/>
      <c r="K13" s="14" t="s">
        <v>244</v>
      </c>
      <c r="L13" s="14" t="s">
        <v>24</v>
      </c>
      <c r="M13" s="14" t="s">
        <v>431</v>
      </c>
      <c r="N13" s="28"/>
      <c r="XET13"/>
      <c r="XEU13"/>
    </row>
    <row r="14" s="4" customFormat="1" ht="57" customHeight="1" spans="1:16375">
      <c r="A14" s="10">
        <v>10</v>
      </c>
      <c r="B14" s="14" t="s">
        <v>18</v>
      </c>
      <c r="C14" s="22" t="s">
        <v>432</v>
      </c>
      <c r="D14" s="22" t="s">
        <v>361</v>
      </c>
      <c r="E14" s="22" t="s">
        <v>433</v>
      </c>
      <c r="F14" s="14" t="s">
        <v>42</v>
      </c>
      <c r="G14" s="16">
        <v>120</v>
      </c>
      <c r="H14" s="16">
        <v>120</v>
      </c>
      <c r="I14" s="16"/>
      <c r="J14" s="16"/>
      <c r="K14" s="22" t="s">
        <v>361</v>
      </c>
      <c r="L14" s="14" t="s">
        <v>24</v>
      </c>
      <c r="M14" s="22" t="s">
        <v>361</v>
      </c>
      <c r="N14" s="28"/>
      <c r="XET14"/>
      <c r="XEU14"/>
    </row>
    <row r="15" ht="33" customHeight="1" spans="1:14">
      <c r="A15" s="10">
        <v>11</v>
      </c>
      <c r="B15" s="14" t="s">
        <v>18</v>
      </c>
      <c r="C15" s="20" t="s">
        <v>434</v>
      </c>
      <c r="D15" s="20" t="s">
        <v>268</v>
      </c>
      <c r="E15" s="20" t="s">
        <v>435</v>
      </c>
      <c r="F15" s="14" t="s">
        <v>22</v>
      </c>
      <c r="G15" s="16">
        <f>H15+I15+J15</f>
        <v>33417.010953</v>
      </c>
      <c r="H15" s="16">
        <f>2650.2+1474.2+1510.2+640+1395.3223+1044.4+1919.4642+1000+3965.570653+225.3682+1946.4518+1000</f>
        <v>18771.177153</v>
      </c>
      <c r="I15" s="16">
        <f>2088.4+1402.078+197.7358+417.18</f>
        <v>4105.3938</v>
      </c>
      <c r="J15" s="16">
        <f>1000+440.44+4100+2000+3000</f>
        <v>10540.44</v>
      </c>
      <c r="K15" s="15" t="s">
        <v>361</v>
      </c>
      <c r="L15" s="14" t="s">
        <v>24</v>
      </c>
      <c r="M15" s="15" t="s">
        <v>361</v>
      </c>
      <c r="N15" s="28"/>
    </row>
    <row r="16" s="4" customFormat="1" ht="46" customHeight="1" spans="1:16375">
      <c r="A16" s="10">
        <v>12</v>
      </c>
      <c r="B16" s="14" t="s">
        <v>26</v>
      </c>
      <c r="C16" s="23" t="s">
        <v>436</v>
      </c>
      <c r="D16" s="15" t="s">
        <v>437</v>
      </c>
      <c r="E16" s="23" t="s">
        <v>438</v>
      </c>
      <c r="F16" s="14" t="s">
        <v>22</v>
      </c>
      <c r="G16" s="16">
        <f>H16+I16+J16</f>
        <v>2746.417</v>
      </c>
      <c r="H16" s="19">
        <f>1576.42+32.597+10+127.4+1000</f>
        <v>2746.417</v>
      </c>
      <c r="I16" s="19"/>
      <c r="J16" s="16"/>
      <c r="K16" s="15" t="s">
        <v>361</v>
      </c>
      <c r="L16" s="14" t="s">
        <v>24</v>
      </c>
      <c r="M16" s="15" t="s">
        <v>439</v>
      </c>
      <c r="N16" s="28"/>
      <c r="XET16" s="31"/>
      <c r="XEU16" s="31"/>
    </row>
    <row r="17" ht="33" customHeight="1" spans="1:14">
      <c r="A17" s="24"/>
      <c r="B17" s="24"/>
      <c r="C17" s="24"/>
      <c r="D17" s="24"/>
      <c r="E17" s="24"/>
      <c r="F17" s="24"/>
      <c r="G17" s="25">
        <f t="shared" ref="G17:J17" si="0">SUM(G5:G16)</f>
        <v>37228.927953</v>
      </c>
      <c r="H17" s="25">
        <f t="shared" si="0"/>
        <v>22140.594153</v>
      </c>
      <c r="I17" s="25">
        <f t="shared" si="0"/>
        <v>4547.8938</v>
      </c>
      <c r="J17" s="25">
        <f t="shared" si="0"/>
        <v>10540.44</v>
      </c>
      <c r="K17" s="24"/>
      <c r="L17" s="24"/>
      <c r="M17" s="24"/>
      <c r="N17" s="24"/>
    </row>
  </sheetData>
  <mergeCells count="11">
    <mergeCell ref="A2:N2"/>
    <mergeCell ref="G3:J3"/>
    <mergeCell ref="L3:M3"/>
    <mergeCell ref="A3:A4"/>
    <mergeCell ref="B3:B4"/>
    <mergeCell ref="C3:C4"/>
    <mergeCell ref="D3:D4"/>
    <mergeCell ref="E3:E4"/>
    <mergeCell ref="F3:F4"/>
    <mergeCell ref="K3:K4"/>
    <mergeCell ref="N3:N4"/>
  </mergeCells>
  <dataValidations count="3">
    <dataValidation type="list" allowBlank="1" showInputMessage="1" showErrorMessage="1" sqref="B5 B6 B7 B8 B9 B10 B13 B14 B15 B16 B11:B12">
      <formula1>"2016年,2017年,2018年,2019年,2020年"</formula1>
    </dataValidation>
    <dataValidation type="list" allowBlank="1" showInputMessage="1" showErrorMessage="1" sqref="F5 F6 F7 F8 F9 F10 F13 F14 F15 F16 F11:F12">
      <formula1>"基础设施类,公共服务类,产业发展类,易地扶贫搬迁类"</formula1>
    </dataValidation>
    <dataValidation type="list" allowBlank="1" showInputMessage="1" showErrorMessage="1" sqref="L5 L6 L7 L8 L9 L10 L11 L12 L13 L14 L15 L16">
      <formula1>"县级,行业部门,乡镇,村级,其他"</formula1>
    </dataValidation>
  </dataValidations>
  <pageMargins left="0.55" right="0.590277777777778" top="0.629166666666667" bottom="0.55" header="0.393055555555556" footer="0.313888888888889"/>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需确权到户</vt:lpstr>
      <vt:lpstr>需确权到村</vt:lpstr>
      <vt:lpstr>需确权到乡镇</vt:lpstr>
      <vt:lpstr>需确权到行业部门</vt:lpstr>
      <vt:lpstr>确权到合作社、公司、企业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浅柒</cp:lastModifiedBy>
  <dcterms:created xsi:type="dcterms:W3CDTF">2020-07-01T01:17:00Z</dcterms:created>
  <dcterms:modified xsi:type="dcterms:W3CDTF">2020-09-04T08:04:29Z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